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codeName="ThisWorkbook" defaultThemeVersion="166925"/>
  <mc:AlternateContent xmlns:mc="http://schemas.openxmlformats.org/markup-compatibility/2006">
    <mc:Choice Requires="x15">
      <x15ac:absPath xmlns:x15ac="http://schemas.microsoft.com/office/spreadsheetml/2010/11/ac" url="/Users/vegam/Desktop/"/>
    </mc:Choice>
  </mc:AlternateContent>
  <xr:revisionPtr revIDLastSave="0" documentId="8_{4A36B1F1-F261-7244-B59A-2C988F5C0452}" xr6:coauthVersionLast="47" xr6:coauthVersionMax="47" xr10:uidLastSave="{00000000-0000-0000-0000-000000000000}"/>
  <workbookProtection workbookAlgorithmName="SHA-512" workbookHashValue="Hn84ymEqzUTYevPtyUZY+carGbSl/5fTuj9p3EXOGe2M67lPgha6vw+X+yEmvO7v1UJoG2jAKAhAt5BR6/kI/w==" workbookSaltValue="WCg7ftFtOW1tIObzcalE3w==" workbookSpinCount="100000" lockStructure="1"/>
  <bookViews>
    <workbookView xWindow="1160" yWindow="5060" windowWidth="25340" windowHeight="22880" xr2:uid="{C3D13252-EA4F-4399-828D-76A04BCC5928}"/>
  </bookViews>
  <sheets>
    <sheet name="2023HTCApp" sheetId="1" r:id="rId1"/>
    <sheet name="Dropdowns" sheetId="3" state="hidden" r:id="rId2"/>
    <sheet name="TaxEx" sheetId="4" state="hidden" r:id="rId3"/>
  </sheets>
  <definedNames>
    <definedName name="_xlnm._FilterDatabase" localSheetId="1" hidden="1">Dropdowns!$A$1:$V$690</definedName>
    <definedName name="_xlnm.Print_Area" localSheetId="0">'2023HTCApp'!$A$1:$H$149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9" i="1" l="1"/>
  <c r="D100" i="1"/>
  <c r="D98" i="1"/>
  <c r="D96" i="1"/>
  <c r="E94" i="1"/>
  <c r="D97" i="1"/>
  <c r="D95" i="1"/>
  <c r="F47" i="4"/>
  <c r="E96" i="1" l="1"/>
  <c r="H95" i="1" s="1"/>
  <c r="E95" i="1"/>
  <c r="E99" i="1"/>
  <c r="E97" i="1"/>
  <c r="H97" i="1" s="1"/>
  <c r="E100" i="1"/>
  <c r="E98" i="1"/>
  <c r="H99" i="1" l="1"/>
  <c r="E101" i="1"/>
  <c r="H101" i="1" s="1"/>
  <c r="F48" i="4" l="1"/>
  <c r="G48" i="4" s="1"/>
  <c r="G57" i="4" s="1"/>
  <c r="F49" i="4"/>
  <c r="G49" i="4" s="1"/>
  <c r="G58" i="4" s="1"/>
  <c r="F50" i="4"/>
  <c r="G50" i="4" s="1"/>
  <c r="F51" i="4"/>
  <c r="G51" i="4" s="1"/>
  <c r="F52" i="4"/>
  <c r="O44" i="4"/>
  <c r="D47" i="4"/>
  <c r="BC44" i="4"/>
  <c r="BA44" i="4"/>
  <c r="AY44" i="4"/>
  <c r="AW44" i="4"/>
  <c r="AU44" i="4"/>
  <c r="AS44" i="4"/>
  <c r="AQ44" i="4"/>
  <c r="AO44" i="4"/>
  <c r="AM44" i="4"/>
  <c r="AK44" i="4"/>
  <c r="AI44" i="4"/>
  <c r="AG44" i="4"/>
  <c r="AE44" i="4"/>
  <c r="AC44" i="4"/>
  <c r="AA44" i="4"/>
  <c r="Y44" i="4"/>
  <c r="W44" i="4"/>
  <c r="U44" i="4"/>
  <c r="S44" i="4"/>
  <c r="D50" i="4"/>
  <c r="D51" i="4"/>
  <c r="D49" i="4"/>
  <c r="D48" i="4"/>
  <c r="P29" i="4"/>
  <c r="Q29" i="4"/>
  <c r="P9" i="4"/>
  <c r="N9" i="4"/>
  <c r="H9" i="4"/>
  <c r="P41" i="4"/>
  <c r="P39" i="4"/>
  <c r="P37" i="4"/>
  <c r="P35" i="4"/>
  <c r="P34" i="4"/>
  <c r="P33" i="4"/>
  <c r="P32" i="4"/>
  <c r="P31" i="4"/>
  <c r="P30" i="4"/>
  <c r="P28" i="4"/>
  <c r="P27" i="4"/>
  <c r="P26" i="4"/>
  <c r="P25" i="4"/>
  <c r="P24" i="4"/>
  <c r="P23" i="4"/>
  <c r="P22" i="4"/>
  <c r="P21" i="4"/>
  <c r="P20" i="4"/>
  <c r="P19" i="4"/>
  <c r="P18" i="4"/>
  <c r="P17" i="4"/>
  <c r="P16" i="4"/>
  <c r="P15" i="4"/>
  <c r="P13" i="4"/>
  <c r="P11" i="4"/>
  <c r="P10" i="4"/>
  <c r="N41" i="4"/>
  <c r="N39" i="4"/>
  <c r="N37" i="4"/>
  <c r="N35" i="4"/>
  <c r="N34" i="4"/>
  <c r="N33" i="4"/>
  <c r="N32" i="4"/>
  <c r="N31" i="4"/>
  <c r="N30" i="4"/>
  <c r="N29" i="4"/>
  <c r="N28" i="4"/>
  <c r="N27" i="4"/>
  <c r="N26" i="4"/>
  <c r="N25" i="4"/>
  <c r="N24" i="4"/>
  <c r="N23" i="4"/>
  <c r="N22" i="4"/>
  <c r="N21" i="4"/>
  <c r="N20" i="4"/>
  <c r="N19" i="4"/>
  <c r="N18" i="4"/>
  <c r="N17" i="4"/>
  <c r="N16" i="4"/>
  <c r="N15" i="4"/>
  <c r="N13" i="4"/>
  <c r="N11" i="4"/>
  <c r="N10" i="4"/>
  <c r="L41" i="4"/>
  <c r="L39" i="4"/>
  <c r="L37" i="4"/>
  <c r="L35" i="4"/>
  <c r="L34" i="4"/>
  <c r="L33" i="4"/>
  <c r="L32" i="4"/>
  <c r="L31" i="4"/>
  <c r="L30" i="4"/>
  <c r="L29" i="4"/>
  <c r="L28" i="4"/>
  <c r="L27" i="4"/>
  <c r="L26" i="4"/>
  <c r="L25" i="4"/>
  <c r="L24" i="4"/>
  <c r="L23" i="4"/>
  <c r="L22" i="4"/>
  <c r="L21" i="4"/>
  <c r="L20" i="4"/>
  <c r="L19" i="4"/>
  <c r="L18" i="4"/>
  <c r="L17" i="4"/>
  <c r="L16" i="4"/>
  <c r="L15" i="4"/>
  <c r="L13" i="4"/>
  <c r="L11" i="4"/>
  <c r="L10" i="4"/>
  <c r="L9" i="4"/>
  <c r="J41" i="4"/>
  <c r="J39" i="4"/>
  <c r="J37" i="4"/>
  <c r="J35" i="4"/>
  <c r="J34" i="4"/>
  <c r="J33" i="4"/>
  <c r="J32" i="4"/>
  <c r="J31" i="4"/>
  <c r="J30" i="4"/>
  <c r="J29" i="4"/>
  <c r="J28" i="4"/>
  <c r="J27" i="4"/>
  <c r="J26" i="4"/>
  <c r="J25" i="4"/>
  <c r="J24" i="4"/>
  <c r="J23" i="4"/>
  <c r="J22" i="4"/>
  <c r="J21" i="4"/>
  <c r="J20" i="4"/>
  <c r="J19" i="4"/>
  <c r="J18" i="4"/>
  <c r="J17" i="4"/>
  <c r="J16" i="4"/>
  <c r="J15" i="4"/>
  <c r="J13" i="4"/>
  <c r="J11" i="4"/>
  <c r="J10" i="4"/>
  <c r="J9" i="4"/>
  <c r="H10" i="4"/>
  <c r="H11" i="4"/>
  <c r="H13" i="4"/>
  <c r="H15" i="4"/>
  <c r="H16" i="4"/>
  <c r="H17" i="4"/>
  <c r="H18" i="4"/>
  <c r="H19" i="4"/>
  <c r="H20" i="4"/>
  <c r="H21" i="4"/>
  <c r="H22" i="4"/>
  <c r="H23" i="4"/>
  <c r="H24" i="4"/>
  <c r="H25" i="4"/>
  <c r="H26" i="4"/>
  <c r="H27" i="4"/>
  <c r="H28" i="4"/>
  <c r="H29" i="4"/>
  <c r="H30" i="4"/>
  <c r="H31" i="4"/>
  <c r="H32" i="4"/>
  <c r="H33" i="4"/>
  <c r="H34" i="4"/>
  <c r="H35" i="4"/>
  <c r="H37" i="4"/>
  <c r="H39" i="4"/>
  <c r="H41" i="4"/>
  <c r="F10" i="4"/>
  <c r="F11" i="4"/>
  <c r="F13" i="4"/>
  <c r="F15" i="4"/>
  <c r="F16" i="4"/>
  <c r="F17" i="4"/>
  <c r="F18" i="4"/>
  <c r="F19" i="4"/>
  <c r="F20" i="4"/>
  <c r="F21" i="4"/>
  <c r="F22" i="4"/>
  <c r="F23" i="4"/>
  <c r="F24" i="4"/>
  <c r="F25" i="4"/>
  <c r="F26" i="4"/>
  <c r="F27" i="4"/>
  <c r="F28" i="4"/>
  <c r="F29" i="4"/>
  <c r="F30" i="4"/>
  <c r="F31" i="4"/>
  <c r="F32" i="4"/>
  <c r="F33" i="4"/>
  <c r="F34" i="4"/>
  <c r="F35" i="4"/>
  <c r="F37" i="4"/>
  <c r="F39" i="4"/>
  <c r="F41" i="4"/>
  <c r="F9" i="4"/>
  <c r="Q10" i="4"/>
  <c r="Q11" i="4"/>
  <c r="Q13" i="4"/>
  <c r="Q15" i="4"/>
  <c r="Q16" i="4"/>
  <c r="Q17" i="4"/>
  <c r="Q18" i="4"/>
  <c r="Q19" i="4"/>
  <c r="Q20" i="4"/>
  <c r="Q21" i="4"/>
  <c r="Q22" i="4"/>
  <c r="Q23" i="4"/>
  <c r="Q24" i="4"/>
  <c r="Q25" i="4"/>
  <c r="Q26" i="4"/>
  <c r="Q27" i="4"/>
  <c r="Q28" i="4"/>
  <c r="Q30" i="4"/>
  <c r="Q31" i="4"/>
  <c r="Q32" i="4"/>
  <c r="Q33" i="4"/>
  <c r="Q34" i="4"/>
  <c r="Q35" i="4"/>
  <c r="Q37" i="4"/>
  <c r="Q39" i="4"/>
  <c r="Q41" i="4"/>
  <c r="Q9" i="4"/>
  <c r="G44" i="4"/>
  <c r="G47" i="4" s="1"/>
  <c r="Q44" i="4"/>
  <c r="D52" i="4"/>
  <c r="E52" i="4" s="1"/>
  <c r="G52" i="4" l="1"/>
  <c r="E47" i="4"/>
  <c r="E51" i="4"/>
  <c r="E50" i="4"/>
  <c r="R37" i="4"/>
  <c r="H50" i="4" s="1"/>
  <c r="J50" i="4" s="1"/>
  <c r="L50" i="4" s="1"/>
  <c r="N50" i="4" s="1"/>
  <c r="P50" i="4" s="1"/>
  <c r="R50" i="4" s="1"/>
  <c r="R11" i="4"/>
  <c r="H47" i="4" s="1"/>
  <c r="J47" i="4" s="1"/>
  <c r="L47" i="4" s="1"/>
  <c r="N47" i="4" s="1"/>
  <c r="P47" i="4" s="1"/>
  <c r="R47" i="4" s="1"/>
  <c r="S47" i="4" s="1"/>
  <c r="R26" i="4"/>
  <c r="R9" i="4"/>
  <c r="R20" i="4"/>
  <c r="R29" i="4"/>
  <c r="R18" i="4"/>
  <c r="R31" i="4"/>
  <c r="R23" i="4"/>
  <c r="R15" i="4"/>
  <c r="R17" i="4"/>
  <c r="R30" i="4"/>
  <c r="R22" i="4"/>
  <c r="R13" i="4"/>
  <c r="H48" i="4" s="1"/>
  <c r="J48" i="4" s="1"/>
  <c r="L48" i="4" s="1"/>
  <c r="N48" i="4" s="1"/>
  <c r="R39" i="4"/>
  <c r="H51" i="4" s="1"/>
  <c r="J51" i="4" s="1"/>
  <c r="L51" i="4" s="1"/>
  <c r="N51" i="4" s="1"/>
  <c r="R25" i="4"/>
  <c r="H49" i="4" s="1"/>
  <c r="J49" i="4" s="1"/>
  <c r="L49" i="4" s="1"/>
  <c r="N49" i="4" s="1"/>
  <c r="P49" i="4" s="1"/>
  <c r="R49" i="4" s="1"/>
  <c r="T49" i="4" s="1"/>
  <c r="V49" i="4" s="1"/>
  <c r="X49" i="4" s="1"/>
  <c r="R21" i="4"/>
  <c r="R34" i="4"/>
  <c r="R32" i="4"/>
  <c r="R24" i="4"/>
  <c r="R16" i="4"/>
  <c r="P48" i="4" l="1"/>
  <c r="R48" i="4" s="1"/>
  <c r="S48" i="4" s="1"/>
  <c r="O48" i="4"/>
  <c r="T50" i="4"/>
  <c r="S50" i="4"/>
  <c r="S49" i="4"/>
  <c r="U49" i="4"/>
  <c r="W49" i="4"/>
  <c r="T47" i="4"/>
  <c r="V47" i="4" s="1"/>
  <c r="X47" i="4" s="1"/>
  <c r="Z49" i="4"/>
  <c r="Y49" i="4"/>
  <c r="R41" i="4"/>
  <c r="H52" i="4" s="1"/>
  <c r="J52" i="4" s="1"/>
  <c r="L52" i="4" s="1"/>
  <c r="N52" i="4" s="1"/>
  <c r="R27" i="4"/>
  <c r="R35" i="4"/>
  <c r="R19" i="4"/>
  <c r="R28" i="4"/>
  <c r="R10" i="4"/>
  <c r="R33" i="4"/>
  <c r="V50" i="4" l="1"/>
  <c r="U50" i="4"/>
  <c r="U47" i="4"/>
  <c r="W47" i="4"/>
  <c r="AA49" i="4"/>
  <c r="AB49" i="4"/>
  <c r="Z47" i="4"/>
  <c r="Y47" i="4"/>
  <c r="W50" i="4" l="1"/>
  <c r="X50" i="4"/>
  <c r="AB47" i="4"/>
  <c r="AA47" i="4"/>
  <c r="AD49" i="4"/>
  <c r="AC49" i="4"/>
  <c r="Y50" i="4" l="1"/>
  <c r="Z50" i="4"/>
  <c r="AF49" i="4"/>
  <c r="AE49" i="4"/>
  <c r="AD47" i="4"/>
  <c r="AC47" i="4"/>
  <c r="AB50" i="4" l="1"/>
  <c r="AA50" i="4"/>
  <c r="AF47" i="4"/>
  <c r="AE47" i="4"/>
  <c r="AH49" i="4"/>
  <c r="AG49" i="4"/>
  <c r="AD50" i="4" l="1"/>
  <c r="AC50" i="4"/>
  <c r="AJ49" i="4"/>
  <c r="AI49" i="4"/>
  <c r="AH47" i="4"/>
  <c r="AG47" i="4"/>
  <c r="AF50" i="4" l="1"/>
  <c r="AE50" i="4"/>
  <c r="AJ47" i="4"/>
  <c r="AI47" i="4"/>
  <c r="AL49" i="4"/>
  <c r="AM49" i="4" s="1"/>
  <c r="AK49" i="4"/>
  <c r="AH50" i="4" l="1"/>
  <c r="AG50" i="4"/>
  <c r="AL47" i="4"/>
  <c r="AM47" i="4" s="1"/>
  <c r="AK47" i="4"/>
  <c r="AJ50" i="4" l="1"/>
  <c r="AI50" i="4"/>
  <c r="E63" i="1"/>
  <c r="E62" i="1"/>
  <c r="E61" i="1"/>
  <c r="AL50" i="4" l="1"/>
  <c r="AK50" i="4"/>
  <c r="E49" i="4"/>
  <c r="E48" i="4"/>
  <c r="AN50" i="4" l="1"/>
  <c r="AM50" i="4"/>
  <c r="E54" i="4"/>
  <c r="C40" i="1"/>
  <c r="AP50" i="4" l="1"/>
  <c r="AO50" i="4"/>
  <c r="H35" i="1"/>
  <c r="H36" i="1"/>
  <c r="H37" i="1"/>
  <c r="H38" i="1"/>
  <c r="H39" i="1"/>
  <c r="G40" i="1"/>
  <c r="E40" i="1"/>
  <c r="D40" i="1"/>
  <c r="B40" i="1"/>
  <c r="AR50" i="4" l="1"/>
  <c r="AQ50" i="4"/>
  <c r="O47" i="4"/>
  <c r="I47" i="4"/>
  <c r="I52" i="4"/>
  <c r="I48" i="4"/>
  <c r="G54" i="4"/>
  <c r="I50" i="4"/>
  <c r="I51" i="4"/>
  <c r="H109" i="1"/>
  <c r="AT50" i="4" l="1"/>
  <c r="AS50" i="4"/>
  <c r="G56" i="4"/>
  <c r="K51" i="4"/>
  <c r="P51" i="4"/>
  <c r="R51" i="4" s="1"/>
  <c r="S51" i="4" s="1"/>
  <c r="M47" i="4"/>
  <c r="K52" i="4"/>
  <c r="K50" i="4"/>
  <c r="K48" i="4"/>
  <c r="I49" i="4"/>
  <c r="I54" i="4" s="1"/>
  <c r="K47" i="4"/>
  <c r="E64" i="1"/>
  <c r="F40" i="1"/>
  <c r="AU50" i="4" l="1"/>
  <c r="AV50" i="4"/>
  <c r="O52" i="4"/>
  <c r="M52" i="4"/>
  <c r="M51" i="4"/>
  <c r="O51" i="4"/>
  <c r="K49" i="4"/>
  <c r="M48" i="4"/>
  <c r="O50" i="4"/>
  <c r="M50" i="4"/>
  <c r="H40" i="1"/>
  <c r="D45" i="1" s="1"/>
  <c r="AX50" i="4" l="1"/>
  <c r="AY50" i="4" s="1"/>
  <c r="AW50" i="4"/>
  <c r="K54" i="4"/>
  <c r="Q47" i="4"/>
  <c r="O49" i="4"/>
  <c r="O54" i="4" s="1"/>
  <c r="M49" i="4"/>
  <c r="M54" i="4" s="1"/>
  <c r="Q50" i="4"/>
  <c r="Q51" i="4"/>
  <c r="Q48" i="4"/>
  <c r="P52" i="4"/>
  <c r="D43" i="1"/>
  <c r="D44" i="1"/>
  <c r="Q52" i="4" l="1"/>
  <c r="R52" i="4"/>
  <c r="S52" i="4" s="1"/>
  <c r="Q49" i="4"/>
  <c r="Q54" i="4" l="1"/>
  <c r="T48" i="4"/>
  <c r="T51" i="4"/>
  <c r="U51" i="4" s="1"/>
  <c r="T52" i="4"/>
  <c r="U52" i="4" s="1"/>
  <c r="V48" i="4" l="1"/>
  <c r="U48" i="4"/>
  <c r="V52" i="4"/>
  <c r="V51" i="4"/>
  <c r="S54" i="4"/>
  <c r="W48" i="4" l="1"/>
  <c r="X48" i="4"/>
  <c r="W51" i="4"/>
  <c r="X51" i="4"/>
  <c r="W52" i="4"/>
  <c r="X52" i="4"/>
  <c r="U54" i="4"/>
  <c r="Y48" i="4" l="1"/>
  <c r="Z48" i="4"/>
  <c r="Z52" i="4"/>
  <c r="Y52" i="4"/>
  <c r="Z51" i="4"/>
  <c r="Y51" i="4"/>
  <c r="W54" i="4"/>
  <c r="AB48" i="4" l="1"/>
  <c r="AA48" i="4"/>
  <c r="AB51" i="4"/>
  <c r="AA51" i="4"/>
  <c r="AA52" i="4"/>
  <c r="AB52" i="4"/>
  <c r="Y54" i="4"/>
  <c r="AD48" i="4" l="1"/>
  <c r="AE48" i="4" s="1"/>
  <c r="AC48" i="4"/>
  <c r="AD51" i="4"/>
  <c r="AC51" i="4"/>
  <c r="AD52" i="4"/>
  <c r="AC52" i="4"/>
  <c r="AA54" i="4"/>
  <c r="AE52" i="4" l="1"/>
  <c r="AF52" i="4"/>
  <c r="AG52" i="4" s="1"/>
  <c r="AE51" i="4"/>
  <c r="AF51" i="4"/>
  <c r="AF48" i="4"/>
  <c r="AG48" i="4" s="1"/>
  <c r="AC54" i="4"/>
  <c r="AH51" i="4" l="1"/>
  <c r="AI51" i="4" s="1"/>
  <c r="AG51" i="4"/>
  <c r="AE54" i="4"/>
  <c r="AH48" i="4"/>
  <c r="AH52" i="4"/>
  <c r="AI52" i="4" s="1"/>
  <c r="AJ48" i="4" l="1"/>
  <c r="AK48" i="4" s="1"/>
  <c r="AI48" i="4"/>
  <c r="AG54" i="4"/>
  <c r="AJ52" i="4"/>
  <c r="AK52" i="4" s="1"/>
  <c r="AJ51" i="4"/>
  <c r="AK51" i="4" l="1"/>
  <c r="AL51" i="4"/>
  <c r="AM51" i="4" s="1"/>
  <c r="AN47" i="4"/>
  <c r="AI54" i="4"/>
  <c r="AL48" i="4"/>
  <c r="AM48" i="4" s="1"/>
  <c r="AL52" i="4"/>
  <c r="AM52" i="4" l="1"/>
  <c r="AN52" i="4"/>
  <c r="AO52" i="4" s="1"/>
  <c r="AP47" i="4"/>
  <c r="AO47" i="4"/>
  <c r="AN51" i="4"/>
  <c r="AK54" i="4"/>
  <c r="AN48" i="4"/>
  <c r="AO48" i="4" l="1"/>
  <c r="AP48" i="4"/>
  <c r="AP51" i="4"/>
  <c r="AQ51" i="4" s="1"/>
  <c r="AO51" i="4"/>
  <c r="AR47" i="4"/>
  <c r="AQ47" i="4"/>
  <c r="AP52" i="4"/>
  <c r="AQ52" i="4" s="1"/>
  <c r="AN49" i="4"/>
  <c r="AO49" i="4" s="1"/>
  <c r="AM54" i="4"/>
  <c r="AR48" i="4" l="1"/>
  <c r="AS48" i="4" s="1"/>
  <c r="AQ48" i="4"/>
  <c r="AS47" i="4"/>
  <c r="AT47" i="4"/>
  <c r="AR52" i="4"/>
  <c r="AR51" i="4"/>
  <c r="AP49" i="4"/>
  <c r="AO54" i="4"/>
  <c r="AT51" i="4" l="1"/>
  <c r="AS51" i="4"/>
  <c r="AS52" i="4"/>
  <c r="AT52" i="4"/>
  <c r="AU52" i="4" s="1"/>
  <c r="AR49" i="4"/>
  <c r="AQ49" i="4"/>
  <c r="AQ54" i="4" s="1"/>
  <c r="AV47" i="4"/>
  <c r="AU47" i="4"/>
  <c r="AT48" i="4"/>
  <c r="AU48" i="4" l="1"/>
  <c r="AV48" i="4"/>
  <c r="AV51" i="4"/>
  <c r="AU51" i="4"/>
  <c r="AX47" i="4"/>
  <c r="AW47" i="4"/>
  <c r="AT49" i="4"/>
  <c r="AS49" i="4"/>
  <c r="AS54" i="4" s="1"/>
  <c r="AV52" i="4"/>
  <c r="AX48" i="4" l="1"/>
  <c r="AW48" i="4"/>
  <c r="AW51" i="4"/>
  <c r="AX51" i="4"/>
  <c r="AY51" i="4" s="1"/>
  <c r="AW52" i="4"/>
  <c r="AX52" i="4"/>
  <c r="AY52" i="4" s="1"/>
  <c r="AU49" i="4"/>
  <c r="AU54" i="4" s="1"/>
  <c r="AV49" i="4"/>
  <c r="AZ47" i="4"/>
  <c r="AY47" i="4"/>
  <c r="AZ48" i="4" l="1"/>
  <c r="BA48" i="4" s="1"/>
  <c r="AY48" i="4"/>
  <c r="BB47" i="4"/>
  <c r="BC47" i="4" s="1"/>
  <c r="BA47" i="4"/>
  <c r="AW49" i="4"/>
  <c r="AW54" i="4" s="1"/>
  <c r="AX49" i="4"/>
  <c r="AZ50" i="4"/>
  <c r="AZ51" i="4"/>
  <c r="BA51" i="4" s="1"/>
  <c r="AZ52" i="4"/>
  <c r="BA52" i="4" s="1"/>
  <c r="BB50" i="4" l="1"/>
  <c r="BC50" i="4" s="1"/>
  <c r="BA50" i="4"/>
  <c r="BD50" i="4" s="1"/>
  <c r="BD48" i="4"/>
  <c r="BD47" i="4"/>
  <c r="AZ49" i="4"/>
  <c r="AY49" i="4"/>
  <c r="AY54" i="4" s="1"/>
  <c r="BB51" i="4"/>
  <c r="BC51" i="4" s="1"/>
  <c r="BD51" i="4" s="1"/>
  <c r="BB52" i="4"/>
  <c r="BC52" i="4" s="1"/>
  <c r="BD52" i="4" s="1"/>
  <c r="BB48" i="4"/>
  <c r="BC48" i="4" s="1"/>
  <c r="BB49" i="4" l="1"/>
  <c r="BC49" i="4" s="1"/>
  <c r="BC54" i="4" s="1"/>
  <c r="BA49" i="4"/>
  <c r="BA54" i="4" l="1"/>
  <c r="BD54" i="4" s="1"/>
  <c r="BD4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Brown, Leah</author>
  </authors>
  <commentList>
    <comment ref="E64" authorId="0" shapeId="0" xr:uid="{C24F28A8-5F51-4DC9-8E73-8F1C5A0D3FE6}">
      <text>
        <r>
          <rPr>
            <b/>
            <sz val="9"/>
            <color indexed="81"/>
            <rFont val="Tahoma"/>
            <family val="2"/>
          </rPr>
          <t>Brown, Leah:</t>
        </r>
        <r>
          <rPr>
            <sz val="9"/>
            <color indexed="81"/>
            <rFont val="Tahoma"/>
            <family val="2"/>
          </rPr>
          <t xml:space="preserve">
not updated to include new census tracts. Couldn't find an updated source for this information. Had been using Cohn Reznick but that site and others are still using 2010 Census data.</t>
        </r>
      </text>
    </comment>
  </commentList>
</comments>
</file>

<file path=xl/sharedStrings.xml><?xml version="1.0" encoding="utf-8"?>
<sst xmlns="http://schemas.openxmlformats.org/spreadsheetml/2006/main" count="2389" uniqueCount="1754">
  <si>
    <t>Applicant Info</t>
  </si>
  <si>
    <t xml:space="preserve">TDHCA Application # </t>
  </si>
  <si>
    <r>
      <t xml:space="preserve">Owner/Developer Name </t>
    </r>
    <r>
      <rPr>
        <sz val="12"/>
        <color theme="1"/>
        <rFont val="Calibri"/>
        <family val="2"/>
        <scheme val="minor"/>
      </rPr>
      <t>(as it appears on TDHCA application)</t>
    </r>
  </si>
  <si>
    <t>Mailing Address</t>
  </si>
  <si>
    <t>Primary Contact Person Name and Title</t>
  </si>
  <si>
    <t>Primary Contact Email Address</t>
  </si>
  <si>
    <t>Primary Contact Phone Number</t>
  </si>
  <si>
    <t>Secondary Contact Person Name and Title</t>
  </si>
  <si>
    <t>Secondary Contact Email Address</t>
  </si>
  <si>
    <t>Secondary Contact Phone Number</t>
  </si>
  <si>
    <r>
      <rPr>
        <b/>
        <sz val="12"/>
        <color theme="1"/>
        <rFont val="Calibri"/>
        <family val="2"/>
        <scheme val="minor"/>
      </rPr>
      <t>Development Name</t>
    </r>
    <r>
      <rPr>
        <sz val="12"/>
        <color theme="1"/>
        <rFont val="Calibri"/>
        <family val="2"/>
        <scheme val="minor"/>
      </rPr>
      <t xml:space="preserve"> (as it appears on TDHCA application)</t>
    </r>
  </si>
  <si>
    <t>Development Address</t>
  </si>
  <si>
    <t>Public Partner Name(s) and Role(s) (if applicable)</t>
  </si>
  <si>
    <r>
      <t xml:space="preserve">Partnership Members 
</t>
    </r>
    <r>
      <rPr>
        <sz val="12"/>
        <color theme="1"/>
        <rFont val="Calibri"/>
        <family val="2"/>
        <scheme val="minor"/>
      </rPr>
      <t>(include names and roles of each member)</t>
    </r>
  </si>
  <si>
    <t>Resolutions and Requests</t>
  </si>
  <si>
    <t>Please indicate with an "X" which HTC Resolution you are requesting.</t>
  </si>
  <si>
    <t>Resolution of Support (9% HTC Applicants only)</t>
  </si>
  <si>
    <t>Resolution of No Objection (4% and 9% HTC Applicants)</t>
  </si>
  <si>
    <t>Please indicate  with an "X" any additional clauses you are requesting be included in your 9 % HTC Resolution</t>
  </si>
  <si>
    <t>One-Mile/Three-Year Rule Waiver</t>
  </si>
  <si>
    <r>
      <t xml:space="preserve">Concerted Revitalization Plan - </t>
    </r>
    <r>
      <rPr>
        <i/>
        <sz val="12"/>
        <color theme="1"/>
        <rFont val="Calibri"/>
        <family val="2"/>
        <scheme val="minor"/>
      </rPr>
      <t>Clause only provided if required by the approved 2022 QAP</t>
    </r>
  </si>
  <si>
    <t>Census tract with 20% or more of its units supported by tax credits</t>
  </si>
  <si>
    <t>Census tract with a poverty rate of 40% or more</t>
  </si>
  <si>
    <t>Please indicate with an "X" which letter(s) you are requesting from staff</t>
  </si>
  <si>
    <r>
      <t xml:space="preserve">Concerted Revitalization Plan (9% HTC Applicants only) - </t>
    </r>
    <r>
      <rPr>
        <i/>
        <sz val="12"/>
        <color theme="1"/>
        <rFont val="Calibri"/>
        <family val="2"/>
        <scheme val="minor"/>
      </rPr>
      <t>Letter provided only if required by the approved 2022 QAP</t>
    </r>
  </si>
  <si>
    <t>Commitment of Development Funding Letter (9% HTC Applicants only)</t>
  </si>
  <si>
    <t>Multifamily Housing Revenue Bonds (4% HTC Applicants only)</t>
  </si>
  <si>
    <t>Funding Request Info</t>
  </si>
  <si>
    <t>Development Info</t>
  </si>
  <si>
    <t>Total Project Cost:</t>
  </si>
  <si>
    <r>
      <rPr>
        <b/>
        <sz val="12"/>
        <color theme="1"/>
        <rFont val="Calibri"/>
        <family val="2"/>
        <scheme val="minor"/>
      </rPr>
      <t xml:space="preserve">Target Population </t>
    </r>
    <r>
      <rPr>
        <sz val="12"/>
        <color theme="1"/>
        <rFont val="Calibri"/>
        <family val="2"/>
        <scheme val="minor"/>
      </rPr>
      <t xml:space="preserve">
(please use dropdown list)</t>
    </r>
  </si>
  <si>
    <r>
      <rPr>
        <b/>
        <sz val="12"/>
        <color theme="1"/>
        <rFont val="Calibri"/>
        <family val="2"/>
        <scheme val="minor"/>
      </rPr>
      <t xml:space="preserve">Construction Type </t>
    </r>
    <r>
      <rPr>
        <sz val="12"/>
        <color theme="1"/>
        <rFont val="Calibri"/>
        <family val="2"/>
        <scheme val="minor"/>
      </rPr>
      <t xml:space="preserve">
(please use dropdown list)</t>
    </r>
  </si>
  <si>
    <r>
      <rPr>
        <b/>
        <sz val="12"/>
        <color theme="1"/>
        <rFont val="Calibri"/>
        <family val="2"/>
        <scheme val="minor"/>
      </rPr>
      <t>Development Type</t>
    </r>
    <r>
      <rPr>
        <sz val="12"/>
        <color theme="1"/>
        <rFont val="Calibri"/>
        <family val="2"/>
        <scheme val="minor"/>
      </rPr>
      <t xml:space="preserve"> 
(please use dropdown list)</t>
    </r>
  </si>
  <si>
    <r>
      <rPr>
        <b/>
        <sz val="12"/>
        <color rgb="FF000000"/>
        <rFont val="Calibri"/>
        <family val="2"/>
        <scheme val="minor"/>
      </rPr>
      <t xml:space="preserve">Council District </t>
    </r>
    <r>
      <rPr>
        <sz val="12"/>
        <color indexed="8"/>
        <rFont val="Calibri"/>
        <family val="2"/>
        <scheme val="minor"/>
      </rPr>
      <t xml:space="preserve">
(please use dropdown list)</t>
    </r>
  </si>
  <si>
    <r>
      <rPr>
        <b/>
        <sz val="12"/>
        <color rgb="FF000000"/>
        <rFont val="Calibri"/>
        <family val="2"/>
        <scheme val="minor"/>
      </rPr>
      <t>Census Tract</t>
    </r>
    <r>
      <rPr>
        <sz val="12"/>
        <color indexed="8"/>
        <rFont val="Calibri"/>
        <family val="2"/>
        <scheme val="minor"/>
      </rPr>
      <t xml:space="preserve">
(please use dropdown list)</t>
    </r>
  </si>
  <si>
    <t>Census Tract Median Household Income</t>
  </si>
  <si>
    <t>Census Tract Poverty Rate</t>
  </si>
  <si>
    <t>Located in a Census Tract with more than 20% Housing Tax Credit units per Total Households</t>
  </si>
  <si>
    <t>Located in a Severely Distressed Census Tract</t>
  </si>
  <si>
    <r>
      <rPr>
        <b/>
        <sz val="12"/>
        <color theme="1"/>
        <rFont val="Calibri"/>
        <family val="2"/>
        <scheme val="minor"/>
      </rPr>
      <t>Current Zoning</t>
    </r>
    <r>
      <rPr>
        <sz val="12"/>
        <color theme="1"/>
        <rFont val="Calibri"/>
        <family val="2"/>
        <scheme val="minor"/>
      </rPr>
      <t xml:space="preserve">
(please use dropdown list)</t>
    </r>
  </si>
  <si>
    <r>
      <rPr>
        <b/>
        <sz val="12"/>
        <color theme="1"/>
        <rFont val="Calibri"/>
        <family val="2"/>
        <scheme val="minor"/>
      </rPr>
      <t>Future Zoning (if a change is needed)</t>
    </r>
    <r>
      <rPr>
        <sz val="12"/>
        <color theme="1"/>
        <rFont val="Calibri"/>
        <family val="2"/>
        <scheme val="minor"/>
      </rPr>
      <t xml:space="preserve">
(please use dropdown list)</t>
    </r>
  </si>
  <si>
    <t>Describe the Development's amenities (i.e., community room, pool, computer stations, play room, dog park, walking trails, etc.)</t>
  </si>
  <si>
    <t>Eligibility Criteria</t>
  </si>
  <si>
    <t>Unit Composition - Please indicate the number of units planned by area median income (AMI) and number of bedrooms below.</t>
  </si>
  <si>
    <t>Bedrooms</t>
  </si>
  <si>
    <t>Permanent Supportive Housing (PSH)*</t>
  </si>
  <si>
    <t>0-30% AMI</t>
  </si>
  <si>
    <t>31-50% AMI</t>
  </si>
  <si>
    <t>51-60% AMI</t>
  </si>
  <si>
    <t>61-70% AMI</t>
  </si>
  <si>
    <t>&gt;70% AMI</t>
  </si>
  <si>
    <t>Total</t>
  </si>
  <si>
    <t>0 (Efficiency)</t>
  </si>
  <si>
    <t>Total Units</t>
  </si>
  <si>
    <t>&gt;70% AMI Unit Percentage</t>
  </si>
  <si>
    <t>PSH Unit Percentage</t>
  </si>
  <si>
    <t>Eligibility Criteria (cont.)</t>
  </si>
  <si>
    <t>If seeking Opportunity Index points in a 9% HTC application to be submitted to TDHCA, describe which points are sought and how the development meets the criteria for those points.</t>
  </si>
  <si>
    <t>Does one mile, three year rule apply? If yes, what is the name of the other property?</t>
  </si>
  <si>
    <t>Proximity to Community Amenities</t>
  </si>
  <si>
    <t>Please indicate with an "X" the distance the development is from the following amenities.</t>
  </si>
  <si>
    <t>Community Amenity</t>
  </si>
  <si>
    <t>0.5 - 1.0 mile</t>
  </si>
  <si>
    <t>1.0 - 1.5 miles</t>
  </si>
  <si>
    <t>1.5 - 2.0 miles</t>
  </si>
  <si>
    <t>Elementary School</t>
  </si>
  <si>
    <t>Middle School</t>
  </si>
  <si>
    <t>High School</t>
  </si>
  <si>
    <t>Grocery</t>
  </si>
  <si>
    <t>Retail</t>
  </si>
  <si>
    <t>Parks</t>
  </si>
  <si>
    <t>Pharmacy</t>
  </si>
  <si>
    <t>Medical or Dental Office/Hospital</t>
  </si>
  <si>
    <t>Jobs/Job Center</t>
  </si>
  <si>
    <t>Bus Stop</t>
  </si>
  <si>
    <t xml:space="preserve">Transit Transfer Center </t>
  </si>
  <si>
    <t>Required Notifications</t>
  </si>
  <si>
    <t>Please include the name of the person or organization contacted and date notified. Proof of notification is required. 
See the policy for notification deadlines.</t>
  </si>
  <si>
    <t>Date</t>
  </si>
  <si>
    <t>Impacted City Council Member</t>
  </si>
  <si>
    <t>Impacted School District</t>
  </si>
  <si>
    <t>Neighborhood Association (NA) or Homeowner Association (HOA) Name 1</t>
  </si>
  <si>
    <t>Neighborhood Association( NA) or Homeowner Association (HOA) Name 2</t>
  </si>
  <si>
    <t>Neighborhood Association (NA) or Homeowner Association (HOA) Name 3</t>
  </si>
  <si>
    <t>Information Session 2 (If needed)</t>
  </si>
  <si>
    <t>Application Submission Checklist</t>
  </si>
  <si>
    <t>Please indicate with an "X" what is attached to the application. Acceptable proof of written notification includes return receipt from certified mail, written response from the recipient, or electronic delivery receipt.</t>
  </si>
  <si>
    <r>
      <t xml:space="preserve">ITEMS </t>
    </r>
    <r>
      <rPr>
        <b/>
        <u/>
        <sz val="12"/>
        <color theme="1"/>
        <rFont val="Calibri"/>
        <family val="2"/>
        <scheme val="minor"/>
      </rPr>
      <t>REQUIRED</t>
    </r>
    <r>
      <rPr>
        <b/>
        <sz val="12"/>
        <color theme="1"/>
        <rFont val="Calibri"/>
        <family val="2"/>
        <scheme val="minor"/>
      </rPr>
      <t xml:space="preserve"> TO COMPLETE APPLICATION</t>
    </r>
  </si>
  <si>
    <t>Written Notification to Neighborhood Services Department Staff</t>
  </si>
  <si>
    <t xml:space="preserve">Written Notification to City Council Member </t>
  </si>
  <si>
    <t xml:space="preserve">Written Notification to Impacted School District Superintendent (and response, if provided) </t>
  </si>
  <si>
    <t>Written Notification to Neighborhood 1</t>
  </si>
  <si>
    <t>Written Notification to Neighborhood 2</t>
  </si>
  <si>
    <t>Written Notification to Neighborhood 3</t>
  </si>
  <si>
    <t>Written Notification of Neighborhood Information Session 1</t>
  </si>
  <si>
    <t>Organization Chart</t>
  </si>
  <si>
    <t xml:space="preserve">MOU(s) with Identified Partner(s) </t>
  </si>
  <si>
    <t>Map of Neighborhoods from City's Community Engagement Office</t>
  </si>
  <si>
    <t>Site Map (including parcel information)</t>
  </si>
  <si>
    <t>Development Site Control (e.g., Deed, Option to Purchase, or Sales Contract)</t>
  </si>
  <si>
    <t>Secretary of State Approval of Entity Name</t>
  </si>
  <si>
    <t>ITEMS TO SUBMIT AS APPLICABLE OR IF REQUESTED</t>
  </si>
  <si>
    <t>Neighborhood Input (please include any plans to address concerns if applicable)</t>
  </si>
  <si>
    <t>Recorded Neighborhood Information Session(s)</t>
  </si>
  <si>
    <t xml:space="preserve">HAP Contract or LURA </t>
  </si>
  <si>
    <t>Yes/No</t>
  </si>
  <si>
    <t>Target Pop</t>
  </si>
  <si>
    <t>Construction Type</t>
  </si>
  <si>
    <t>Development Type</t>
  </si>
  <si>
    <t>Council District-Member</t>
  </si>
  <si>
    <t>Census Tract</t>
  </si>
  <si>
    <t>Geography</t>
  </si>
  <si>
    <t>Median Household Income</t>
  </si>
  <si>
    <t>Poverty Rate</t>
  </si>
  <si>
    <t>Census Tracts with 20% or more HTC Units/Household</t>
  </si>
  <si>
    <t>Zoning</t>
  </si>
  <si>
    <t>Zoning Change</t>
  </si>
  <si>
    <t>Designated Revitalization Area</t>
  </si>
  <si>
    <t>Community Mixed-Use Growth Centers</t>
  </si>
  <si>
    <t>Regional Mixed-Use Growth Centers</t>
  </si>
  <si>
    <t>NEZ</t>
  </si>
  <si>
    <t>Urban Villages</t>
  </si>
  <si>
    <t>TIF</t>
  </si>
  <si>
    <t>Opportunity Zones</t>
  </si>
  <si>
    <t>Verified on https://www.cohnreznick.com/nmtc-map</t>
  </si>
  <si>
    <t>Community Mixed-Use Growth Center - Fossil Creek</t>
  </si>
  <si>
    <t>Regional Mixed-Use Growth Center - Alliance Gateway East</t>
  </si>
  <si>
    <t>NEZ Area One</t>
  </si>
  <si>
    <t>Urban Village - Berry/University</t>
  </si>
  <si>
    <t>TIF 2 - Speedway</t>
  </si>
  <si>
    <t>OZ FW-1 - Meacham Airport/Stockyards Area</t>
  </si>
  <si>
    <t>Yes</t>
  </si>
  <si>
    <t>Family</t>
  </si>
  <si>
    <t>New Construction</t>
  </si>
  <si>
    <t>Single-Family</t>
  </si>
  <si>
    <t>2-Carlos Flores</t>
  </si>
  <si>
    <t>No</t>
  </si>
  <si>
    <t>X</t>
  </si>
  <si>
    <t>AG-Agricultural</t>
  </si>
  <si>
    <t>No Zoning Change Needed</t>
  </si>
  <si>
    <t xml:space="preserve">Choice Neighborhood Initiative - Stop Six </t>
  </si>
  <si>
    <t>Community Mixed-Use Growth Center - La Gran Plaza</t>
  </si>
  <si>
    <t>Regional Mixed-Use Growth Center - Centreport</t>
  </si>
  <si>
    <t>NEZ Area Two</t>
  </si>
  <si>
    <t>Urban Village - Bluebonnet Circle</t>
  </si>
  <si>
    <t>TIF 3 - Downtown</t>
  </si>
  <si>
    <t>OZ FW-2 - Fort Worth Stockyards/Northside</t>
  </si>
  <si>
    <t>Senior (+55)</t>
  </si>
  <si>
    <t>Acquisition/Rehabilitation</t>
  </si>
  <si>
    <t>Multifamily</t>
  </si>
  <si>
    <t>B</t>
  </si>
  <si>
    <t>CF-Community Facilities</t>
  </si>
  <si>
    <t>Community Mixed-Use Growth Center - Loop 820 East/Lake Arlington</t>
  </si>
  <si>
    <t>Regional Mixed-Use Growth Center - Clearfork</t>
  </si>
  <si>
    <t>NEZ Area Three</t>
  </si>
  <si>
    <t>Urban Village - Evans &amp; Rosedale</t>
  </si>
  <si>
    <t>TIF 4 - Southside/Medical District</t>
  </si>
  <si>
    <t>OZ FW-3 - Stockyards TOD/Diamond Hills</t>
  </si>
  <si>
    <t>Senior (+62)</t>
  </si>
  <si>
    <t>Mixed-Use</t>
  </si>
  <si>
    <t>C</t>
  </si>
  <si>
    <t>MH-Manufactured Housing</t>
  </si>
  <si>
    <t>Community Mixed-Use Growth Center - Polytechnic/Texas Wesleyan</t>
  </si>
  <si>
    <t>Regional Mixed-Use Growth Center - Cultural District</t>
  </si>
  <si>
    <t>NEZ Area Four</t>
  </si>
  <si>
    <t>Urban Village - Hemphill/Berry</t>
  </si>
  <si>
    <t>TIF 6 - Riverfront</t>
  </si>
  <si>
    <t>OZ FW-4 - Medical Innovation District/Hillside-Morningside</t>
  </si>
  <si>
    <t>Veteran</t>
  </si>
  <si>
    <t>5-Gyna Bivens</t>
  </si>
  <si>
    <t>A</t>
  </si>
  <si>
    <t>PD-Planned Development</t>
  </si>
  <si>
    <t>Community Mixed-Use Growth Center - Spinks/Huguley</t>
  </si>
  <si>
    <t>Regional Mixed-Use Growth Center - Downtown</t>
  </si>
  <si>
    <t>NEZ Area Five</t>
  </si>
  <si>
    <t>Urban Village - Historic Handley</t>
  </si>
  <si>
    <t>TIF 7 - North Tarrant Parkway</t>
  </si>
  <si>
    <t>OZ FW-5 - Cobb Park</t>
  </si>
  <si>
    <t>Workforce</t>
  </si>
  <si>
    <t>A1-A30</t>
  </si>
  <si>
    <t>DD-Demolition Delay</t>
  </si>
  <si>
    <t>Community Mixed-Use Growth Center - Stockyards</t>
  </si>
  <si>
    <t>Regional Mixed-Use Growth Center - Eastchase</t>
  </si>
  <si>
    <t>NEZ Area Six</t>
  </si>
  <si>
    <t>Urban Village - Historic Marine</t>
  </si>
  <si>
    <t>TIF 8 - Lancaster</t>
  </si>
  <si>
    <t>OZ FW-6 - East Berry/Edgewood</t>
  </si>
  <si>
    <t>Permanent Supportive Housing</t>
  </si>
  <si>
    <t>A99</t>
  </si>
  <si>
    <t>HC-Historic and Cultural</t>
  </si>
  <si>
    <t>Community Mixed-Use Growth Center - Texas Christian University</t>
  </si>
  <si>
    <t>Regional Mixed-Use Growth Center - Hulen/Cityview</t>
  </si>
  <si>
    <t>Urban Village - Lake Arlington/Berry/Stalcup</t>
  </si>
  <si>
    <t>TIF 9 - Trinity River Vision</t>
  </si>
  <si>
    <t>Other</t>
  </si>
  <si>
    <t>Census Tract 201.09, Denton County, Texas</t>
  </si>
  <si>
    <t>AE</t>
  </si>
  <si>
    <t>HSE-Highly Significant Endangered</t>
  </si>
  <si>
    <t>Regional Mixed-Use Growth Center - Near Southside</t>
  </si>
  <si>
    <t>Urban Village - Magnolia</t>
  </si>
  <si>
    <t>TIF 10 - Lone Star</t>
  </si>
  <si>
    <t>N/A</t>
  </si>
  <si>
    <t>Census Tract 201.10, Denton County, Texas</t>
  </si>
  <si>
    <t>AH</t>
  </si>
  <si>
    <t>DUDD-Downtown</t>
  </si>
  <si>
    <t>Regional Mixed-Use Growth Center - Ridgmar</t>
  </si>
  <si>
    <t>Urban Village - Near East Side</t>
  </si>
  <si>
    <t xml:space="preserve">TIF 12 - East Berry Renaissance </t>
  </si>
  <si>
    <t>Census Tract 201.11, Denton County, Texas</t>
  </si>
  <si>
    <t>AO</t>
  </si>
  <si>
    <t>TUP-Trinity Uptown (Panther Island) Peripheral I-35W/N/Central/S</t>
  </si>
  <si>
    <t>Urban Village - Oakland Corners</t>
  </si>
  <si>
    <t xml:space="preserve">TIF 13 - Woodhaven </t>
  </si>
  <si>
    <t>Census Tract 201.12, Denton County, Texas</t>
  </si>
  <si>
    <t>AR</t>
  </si>
  <si>
    <t>CUZ-Compatible Use Zone</t>
  </si>
  <si>
    <t>Urban Village - Polytechnic/Wesleyan</t>
  </si>
  <si>
    <t>TIF 14 - Trinity Lakes</t>
  </si>
  <si>
    <t>AR/A</t>
  </si>
  <si>
    <t>AO-Airport Overlay</t>
  </si>
  <si>
    <t>Urban Village - Ridglea</t>
  </si>
  <si>
    <t xml:space="preserve">TIF 15 - Stockyards/Northside </t>
  </si>
  <si>
    <t>AR/A1-A30</t>
  </si>
  <si>
    <t>TCU</t>
  </si>
  <si>
    <t>Urban Village - Riverside/Berry</t>
  </si>
  <si>
    <t>Census Tract 201.15, Denton County, Texas</t>
  </si>
  <si>
    <t>AR/AE</t>
  </si>
  <si>
    <t>CUP-Conditional Use Permit</t>
  </si>
  <si>
    <t>Urban Village - Six Points</t>
  </si>
  <si>
    <t>AR/AO</t>
  </si>
  <si>
    <t>A-2.5A-One-Family</t>
  </si>
  <si>
    <t>Urban Village - South Main</t>
  </si>
  <si>
    <t>Census Tract 202.03, Denton County, Texas</t>
  </si>
  <si>
    <t>A-43-One-Family</t>
  </si>
  <si>
    <t>Urban Village - West Seventh</t>
  </si>
  <si>
    <t>Census Tract 202.04, Denton County, Texas</t>
  </si>
  <si>
    <t>A-21-One-Family</t>
  </si>
  <si>
    <t>Census Tract 202.05, Denton County, Texas</t>
  </si>
  <si>
    <t>A-10-One-Family</t>
  </si>
  <si>
    <t>A-7.5-One-Family</t>
  </si>
  <si>
    <t>Census Tract 203.05, Denton County, Texas</t>
  </si>
  <si>
    <t>A-5-One-Family</t>
  </si>
  <si>
    <t>AR-One-Family</t>
  </si>
  <si>
    <t>B-Two-Family</t>
  </si>
  <si>
    <t>R1-Zero Lot Line/Cluster</t>
  </si>
  <si>
    <t>R2-Townhouse/Cluster</t>
  </si>
  <si>
    <t>Census Tract 203.10, Denton County, Texas</t>
  </si>
  <si>
    <t>CR-Low Density Multifamily</t>
  </si>
  <si>
    <t>C-Medium Density Multifamily</t>
  </si>
  <si>
    <t>Census Tract 204.02, Denton County, Texas</t>
  </si>
  <si>
    <t>D-High Density Multifamily</t>
  </si>
  <si>
    <t>Census Tract 204.03, Denton County, Texas</t>
  </si>
  <si>
    <t>UR-Urban Residential</t>
  </si>
  <si>
    <t>MU-1-Low Intensity Mixed-Use</t>
  </si>
  <si>
    <t>Census Tract 205.04, Denton County, Texas</t>
  </si>
  <si>
    <t>MU-2-High Intensity Mixed-Use</t>
  </si>
  <si>
    <t>Census Tract 205.05, Denton County, Texas</t>
  </si>
  <si>
    <t>CB-Camp Bowie</t>
  </si>
  <si>
    <t>TIF 02 - Speedway</t>
  </si>
  <si>
    <t>Census Tract 205.06, Denton County, Texas</t>
  </si>
  <si>
    <t>NS-Near Southside</t>
  </si>
  <si>
    <t>TIF 03 - Downtown</t>
  </si>
  <si>
    <t>Census Tract 206.01, Denton County, Texas</t>
  </si>
  <si>
    <t>PI-Panther Island</t>
  </si>
  <si>
    <t>TIF 04 - Southside/Medical District</t>
  </si>
  <si>
    <t>TL-Trinity Lakes</t>
  </si>
  <si>
    <t>TIF 06 - Riverfront</t>
  </si>
  <si>
    <t>Census Tract 207, Denton County, Texas</t>
  </si>
  <si>
    <t>BU-Berry University</t>
  </si>
  <si>
    <t>TIF 07 - North Tarrant Parkway</t>
  </si>
  <si>
    <t>Census Tract 208, Denton County, Texas</t>
  </si>
  <si>
    <t>ER-Neighborhood Commercial Restricted</t>
  </si>
  <si>
    <t>TIF 08 - Lancaster</t>
  </si>
  <si>
    <t>Census Tract 209, Denton County, Texas</t>
  </si>
  <si>
    <t>E-Neighborhood Commercial</t>
  </si>
  <si>
    <t>TIF 09 - Trinity River Vision</t>
  </si>
  <si>
    <t>Census Tract 210, Denton County, Texas</t>
  </si>
  <si>
    <t>FR-General Commercial Restricted</t>
  </si>
  <si>
    <t>Census Tract 211, Denton County, Texas</t>
  </si>
  <si>
    <t>F-General Commercial</t>
  </si>
  <si>
    <t>G-Intensive Commercial</t>
  </si>
  <si>
    <t>Census Tract 212.02, Denton County, Texas</t>
  </si>
  <si>
    <t>H-Central Business</t>
  </si>
  <si>
    <t>Census Tract 213.01, Denton County, Texas</t>
  </si>
  <si>
    <t>I- Light Industrial</t>
  </si>
  <si>
    <t>J-Medium Industrial</t>
  </si>
  <si>
    <t>Census Tract 213.04, Denton County, Texas</t>
  </si>
  <si>
    <t>K-Heavy Industrial</t>
  </si>
  <si>
    <t>Census Tract 213.05, Denton County, Texas</t>
  </si>
  <si>
    <t>Census Tract 215.02, Denton County, Texas</t>
  </si>
  <si>
    <t>Census Tract 215.05, Denton County, Texas</t>
  </si>
  <si>
    <t>Census Tract 215.12, Denton County, Texas</t>
  </si>
  <si>
    <t>Census Tract 215.13, Denton County, Texas</t>
  </si>
  <si>
    <t>Census Tract 215.14, Denton County, Texas</t>
  </si>
  <si>
    <t>Census Tract 215.16, Denton County, Texas</t>
  </si>
  <si>
    <t>Census Tract 215.17, Denton County, Texas</t>
  </si>
  <si>
    <t>Census Tract 215.18, Denton County, Texas</t>
  </si>
  <si>
    <t>Census Tract 215.20, Denton County, Texas</t>
  </si>
  <si>
    <t>Census Tract 215.21, Denton County, Texas</t>
  </si>
  <si>
    <t>Census Tract 215.22, Denton County, Texas</t>
  </si>
  <si>
    <t>Census Tract 215.26, Denton County, Texas</t>
  </si>
  <si>
    <t>Census Tract 216.11, Denton County, Texas</t>
  </si>
  <si>
    <t>Census Tract 216.12, Denton County, Texas</t>
  </si>
  <si>
    <t>Census Tract 216.13, Denton County, Texas</t>
  </si>
  <si>
    <t>Census Tract 216.14, Denton County, Texas</t>
  </si>
  <si>
    <t>Census Tract 216.15, Denton County, Texas</t>
  </si>
  <si>
    <t>Census Tract 216.16, Denton County, Texas</t>
  </si>
  <si>
    <t>Census Tract 216.18, Denton County, Texas</t>
  </si>
  <si>
    <t>Census Tract 216.19, Denton County, Texas</t>
  </si>
  <si>
    <t>Census Tract 216.20, Denton County, Texas</t>
  </si>
  <si>
    <t>Census Tract 216.21, Denton County, Texas</t>
  </si>
  <si>
    <t>Census Tract 216.22, Denton County, Texas</t>
  </si>
  <si>
    <t>Census Tract 216.26, Denton County, Texas</t>
  </si>
  <si>
    <t>Census Tract 216.30, Denton County, Texas</t>
  </si>
  <si>
    <t>Census Tract 216.31, Denton County, Texas</t>
  </si>
  <si>
    <t>Census Tract 216.32, Denton County, Texas</t>
  </si>
  <si>
    <t>Census Tract 216.33, Denton County, Texas</t>
  </si>
  <si>
    <t>Census Tract 216.34, Denton County, Texas</t>
  </si>
  <si>
    <t>Census Tract 216.35, Denton County, Texas</t>
  </si>
  <si>
    <t>Census Tract 216.37, Denton County, Texas</t>
  </si>
  <si>
    <t>Census Tract 216.38, Denton County, Texas</t>
  </si>
  <si>
    <t>Census Tract 217.15, Denton County, Texas</t>
  </si>
  <si>
    <t>Census Tract 217.16, Denton County, Texas</t>
  </si>
  <si>
    <t>Census Tract 217.17, Denton County, Texas</t>
  </si>
  <si>
    <t>Census Tract 217.19, Denton County, Texas</t>
  </si>
  <si>
    <t>Census Tract 217.20, Denton County, Texas</t>
  </si>
  <si>
    <t>Census Tract 217.21, Denton County, Texas</t>
  </si>
  <si>
    <t>Census Tract 217.22, Denton County, Texas</t>
  </si>
  <si>
    <t>Census Tract 217.23, Denton County, Texas</t>
  </si>
  <si>
    <t>Census Tract 217.24, Denton County, Texas</t>
  </si>
  <si>
    <t>Census Tract 217.25, Denton County, Texas</t>
  </si>
  <si>
    <t>Census Tract 217.26, Denton County, Texas</t>
  </si>
  <si>
    <t>Census Tract 217.27, Denton County, Texas</t>
  </si>
  <si>
    <t>Census Tract 217.28, Denton County, Texas</t>
  </si>
  <si>
    <t>Census Tract 217.29, Denton County, Texas</t>
  </si>
  <si>
    <t>Census Tract 217.30, Denton County, Texas</t>
  </si>
  <si>
    <t>Census Tract 217.31, Denton County, Texas</t>
  </si>
  <si>
    <t>Census Tract 217.32, Denton County, Texas</t>
  </si>
  <si>
    <t>Census Tract 217.33, Denton County, Texas</t>
  </si>
  <si>
    <t>Census Tract 217.34, Denton County, Texas</t>
  </si>
  <si>
    <t>Census Tract 217.35, Denton County, Texas</t>
  </si>
  <si>
    <t>Census Tract 217.36, Denton County, Texas</t>
  </si>
  <si>
    <t>Census Tract 217.37, Denton County, Texas</t>
  </si>
  <si>
    <t>Census Tract 217.38, Denton County, Texas</t>
  </si>
  <si>
    <t>Census Tract 217.39, Denton County, Texas</t>
  </si>
  <si>
    <t>Census Tract 217.40, Denton County, Texas</t>
  </si>
  <si>
    <t>Census Tract 217.41, Denton County, Texas</t>
  </si>
  <si>
    <t>Census Tract 217.42, Denton County, Texas</t>
  </si>
  <si>
    <t>Census Tract 217.43, Denton County, Texas</t>
  </si>
  <si>
    <t>Census Tract 217.44, Denton County, Texas</t>
  </si>
  <si>
    <t>Census Tract 217.45, Denton County, Texas</t>
  </si>
  <si>
    <t>Census Tract 217.46, Denton County, Texas</t>
  </si>
  <si>
    <t>Census Tract 217.48, Denton County, Texas</t>
  </si>
  <si>
    <t>Census Tract 217.49, Denton County, Texas</t>
  </si>
  <si>
    <t>Census Tract 217.50, Denton County, Texas</t>
  </si>
  <si>
    <t>Census Tract 217.51, Denton County, Texas</t>
  </si>
  <si>
    <t>Census Tract 217.52, Denton County, Texas</t>
  </si>
  <si>
    <t>Census Tract 218, Denton County, Texas</t>
  </si>
  <si>
    <t>Census Tract 219, Denton County, Texas</t>
  </si>
  <si>
    <t>Census Tract 1401.01, Parker County, Texas</t>
  </si>
  <si>
    <t>Census Tract 1401.02, Parker County, Texas</t>
  </si>
  <si>
    <t>Census Tract 1403, Parker County, Texas</t>
  </si>
  <si>
    <t>Census Tract 1404.03, Parker County, Texas</t>
  </si>
  <si>
    <t>Census Tract 1404.08, Parker County, Texas</t>
  </si>
  <si>
    <t>Census Tract 1404.09, Parker County, Texas</t>
  </si>
  <si>
    <t>Census Tract 1404.10, Parker County, Texas</t>
  </si>
  <si>
    <t>Census Tract 1404.11, Parker County, Texas</t>
  </si>
  <si>
    <t>Census Tract 1405.02, Parker County, Texas</t>
  </si>
  <si>
    <t>Census Tract 1406.01, Parker County, Texas</t>
  </si>
  <si>
    <t>Census Tract 1001.01, Tarrant County, Texas</t>
  </si>
  <si>
    <t>Census Tract 1001.02, Tarrant County, Texas</t>
  </si>
  <si>
    <t>Census Tract 1002.01, Tarrant County, Texas</t>
  </si>
  <si>
    <t>Census Tract 1002.02, Tarrant County, Texas</t>
  </si>
  <si>
    <t>Census Tract 1003, Tarrant County, Texas</t>
  </si>
  <si>
    <t>Census Tract 1006.01, Tarrant County, Texas</t>
  </si>
  <si>
    <t>Census Tract 1006.02, Tarrant County, Texas</t>
  </si>
  <si>
    <t>Census Tract 1007, Tarrant County, Texas</t>
  </si>
  <si>
    <t>Census Tract 1008, Tarrant County, Texas</t>
  </si>
  <si>
    <t>Census Tract 1009, Tarrant County, Texas</t>
  </si>
  <si>
    <t>Census Tract 1012.01, Tarrant County, Texas</t>
  </si>
  <si>
    <t>Census Tract 1012.02, Tarrant County, Texas</t>
  </si>
  <si>
    <t>Census Tract 1013.01, Tarrant County, Texas</t>
  </si>
  <si>
    <t>Census Tract 1013.02, Tarrant County, Texas</t>
  </si>
  <si>
    <t>Census Tract 1014.01, Tarrant County, Texas</t>
  </si>
  <si>
    <t>Census Tract 1014.02, Tarrant County, Texas</t>
  </si>
  <si>
    <t>Census Tract 1014.03, Tarrant County, Texas</t>
  </si>
  <si>
    <t>Census Tract 1015, Tarrant County, Texas</t>
  </si>
  <si>
    <t>Census Tract 1017, Tarrant County, Texas</t>
  </si>
  <si>
    <t>Census Tract 1020, Tarrant County, Texas</t>
  </si>
  <si>
    <t>Census Tract 1022.01, Tarrant County, Texas</t>
  </si>
  <si>
    <t>Census Tract 1022.02, Tarrant County, Texas</t>
  </si>
  <si>
    <t>Census Tract 1023.01, Tarrant County, Texas</t>
  </si>
  <si>
    <t>Census Tract 1023.02, Tarrant County, Texas</t>
  </si>
  <si>
    <t>Census Tract 1024.01, Tarrant County, Texas</t>
  </si>
  <si>
    <t>Census Tract 1024.02, Tarrant County, Texas</t>
  </si>
  <si>
    <t>Census Tract 1025, Tarrant County, Texas</t>
  </si>
  <si>
    <t>Census Tract 1026.01, Tarrant County, Texas</t>
  </si>
  <si>
    <t>Census Tract 1026.02, Tarrant County, Texas</t>
  </si>
  <si>
    <t>Census Tract 1027, Tarrant County, Texas</t>
  </si>
  <si>
    <t>Census Tract 1035, Tarrant County, Texas</t>
  </si>
  <si>
    <t>Census Tract 1036.01, Tarrant County, Texas</t>
  </si>
  <si>
    <t>Census Tract 1036.02, Tarrant County, Texas</t>
  </si>
  <si>
    <t>Census Tract 1037.01, Tarrant County, Texas</t>
  </si>
  <si>
    <t>Census Tract 1037.02, Tarrant County, Texas</t>
  </si>
  <si>
    <t>Census Tract 1038, Tarrant County, Texas</t>
  </si>
  <si>
    <t>Census Tract 1041, Tarrant County, Texas</t>
  </si>
  <si>
    <t>Census Tract 1042.02, Tarrant County, Texas</t>
  </si>
  <si>
    <t>Census Tract 1044, Tarrant County, Texas</t>
  </si>
  <si>
    <t>Census Tract 1045.02, Tarrant County, Texas</t>
  </si>
  <si>
    <t>Census Tract 1045.03, Tarrant County, Texas</t>
  </si>
  <si>
    <t>Census Tract 1045.04, Tarrant County, Texas</t>
  </si>
  <si>
    <t>Census Tract 1045.05, Tarrant County, Texas</t>
  </si>
  <si>
    <t>Census Tract 1046.01, Tarrant County, Texas</t>
  </si>
  <si>
    <t>Census Tract 1046.02, Tarrant County, Texas</t>
  </si>
  <si>
    <t>Census Tract 1046.03, Tarrant County, Texas</t>
  </si>
  <si>
    <t>Census Tract 1046.04, Tarrant County, Texas</t>
  </si>
  <si>
    <t>Census Tract 1046.05, Tarrant County, Texas</t>
  </si>
  <si>
    <t>Census Tract 1047.01, Tarrant County, Texas</t>
  </si>
  <si>
    <t>Census Tract 1047.02, Tarrant County, Texas</t>
  </si>
  <si>
    <t>Census Tract 1048.02, Tarrant County, Texas</t>
  </si>
  <si>
    <t>Census Tract 1048.03, Tarrant County, Texas</t>
  </si>
  <si>
    <t>Census Tract 1048.04, Tarrant County, Texas</t>
  </si>
  <si>
    <t>Census Tract 1049, Tarrant County, Texas</t>
  </si>
  <si>
    <t>-</t>
  </si>
  <si>
    <t>Census Tract 1050.07, Tarrant County, Texas</t>
  </si>
  <si>
    <t>Census Tract 1050.08, Tarrant County, Texas</t>
  </si>
  <si>
    <t>Census Tract 1052.01, Tarrant County, Texas</t>
  </si>
  <si>
    <t>Census Tract 1052.03, Tarrant County, Texas</t>
  </si>
  <si>
    <t>Census Tract 1052.04, Tarrant County, Texas</t>
  </si>
  <si>
    <t>Census Tract 1054.03, Tarrant County, Texas</t>
  </si>
  <si>
    <t>Census Tract 1054.04, Tarrant County, Texas</t>
  </si>
  <si>
    <t>Census Tract 1054.05, Tarrant County, Texas</t>
  </si>
  <si>
    <t>Census Tract 1055.02, Tarrant County, Texas</t>
  </si>
  <si>
    <t>Census Tract 1055.03, Tarrant County, Texas</t>
  </si>
  <si>
    <t>Census Tract 1055.05, Tarrant County, Texas</t>
  </si>
  <si>
    <t>Census Tract 1055.11, Tarrant County, Texas</t>
  </si>
  <si>
    <t>Census Tract 1055.12, Tarrant County, Texas</t>
  </si>
  <si>
    <t>Census Tract 1055.13, Tarrant County, Texas</t>
  </si>
  <si>
    <t>Census Tract 1055.14, Tarrant County, Texas</t>
  </si>
  <si>
    <t>Census Tract 1056, Tarrant County, Texas</t>
  </si>
  <si>
    <t>Census Tract 1057.01, Tarrant County, Texas</t>
  </si>
  <si>
    <t>Census Tract 1057.03, Tarrant County, Texas</t>
  </si>
  <si>
    <t>Census Tract 1058, Tarrant County, Texas</t>
  </si>
  <si>
    <t>Census Tract 1059.01, Tarrant County, Texas</t>
  </si>
  <si>
    <t>Census Tract 1059.02, Tarrant County, Texas</t>
  </si>
  <si>
    <t>Census Tract 1060.02, Tarrant County, Texas</t>
  </si>
  <si>
    <t>Census Tract 1060.04, Tarrant County, Texas</t>
  </si>
  <si>
    <t>Census Tract 1061.01, Tarrant County, Texas</t>
  </si>
  <si>
    <t>Census Tract 1061.02, Tarrant County, Texas</t>
  </si>
  <si>
    <t>Census Tract 1062.01, Tarrant County, Texas</t>
  </si>
  <si>
    <t>Census Tract 1062.02, Tarrant County, Texas</t>
  </si>
  <si>
    <t>Census Tract 1063, Tarrant County, Texas</t>
  </si>
  <si>
    <t>Census Tract 1064, Tarrant County, Texas</t>
  </si>
  <si>
    <t>Census Tract 1065.02, Tarrant County, Texas</t>
  </si>
  <si>
    <t>Census Tract 1065.03, Tarrant County, Texas</t>
  </si>
  <si>
    <t>Census Tract 1065.07, Tarrant County, Texas</t>
  </si>
  <si>
    <t>Census Tract 1065.09, Tarrant County, Texas</t>
  </si>
  <si>
    <t>Census Tract 1065.12, Tarrant County, Texas</t>
  </si>
  <si>
    <t>Census Tract 1065.13, Tarrant County, Texas</t>
  </si>
  <si>
    <t>Census Tract 1065.14, Tarrant County, Texas</t>
  </si>
  <si>
    <t>Census Tract 1065.15, Tarrant County, Texas</t>
  </si>
  <si>
    <t>Census Tract 1065.18, Tarrant County, Texas</t>
  </si>
  <si>
    <t>Census Tract 1066, Tarrant County, Texas</t>
  </si>
  <si>
    <t>Census Tract 1067, Tarrant County, Texas</t>
  </si>
  <si>
    <t>Census Tract 1101.02, Tarrant County, Texas</t>
  </si>
  <si>
    <t>Census Tract 1102.02, Tarrant County, Texas</t>
  </si>
  <si>
    <t>Census Tract 1102.04, Tarrant County, Texas</t>
  </si>
  <si>
    <t>Census Tract 1103.01, Tarrant County, Texas</t>
  </si>
  <si>
    <t>Census Tract 1103.02, Tarrant County, Texas</t>
  </si>
  <si>
    <t>Census Tract 1104.01, Tarrant County, Texas</t>
  </si>
  <si>
    <t>Census Tract 1104.02, Tarrant County, Texas</t>
  </si>
  <si>
    <t>Census Tract 1105, Tarrant County, Texas</t>
  </si>
  <si>
    <t>Census Tract 1106, Tarrant County, Texas</t>
  </si>
  <si>
    <t>Census Tract 1107.03, Tarrant County, Texas</t>
  </si>
  <si>
    <t>Census Tract 1107.04, Tarrant County, Texas</t>
  </si>
  <si>
    <t>Census Tract 1108.05, Tarrant County, Texas</t>
  </si>
  <si>
    <t>Census Tract 1108.06, Tarrant County, Texas</t>
  </si>
  <si>
    <t>Census Tract 1108.07, Tarrant County, Texas</t>
  </si>
  <si>
    <t>Census Tract 1108.08, Tarrant County, Texas</t>
  </si>
  <si>
    <t>Census Tract 1108.09, Tarrant County, Texas</t>
  </si>
  <si>
    <t>Census Tract 1109.01, Tarrant County, Texas</t>
  </si>
  <si>
    <t>Census Tract 1109.03, Tarrant County, Texas</t>
  </si>
  <si>
    <t>Census Tract 1109.05, Tarrant County, Texas</t>
  </si>
  <si>
    <t>Census Tract 1109.06, Tarrant County, Texas</t>
  </si>
  <si>
    <t>Census Tract 1109.07, Tarrant County, Texas</t>
  </si>
  <si>
    <t>Census Tract 1110.03, Tarrant County, Texas</t>
  </si>
  <si>
    <t>Census Tract 1110.10, Tarrant County, Texas</t>
  </si>
  <si>
    <t>Census Tract 1110.15, Tarrant County, Texas</t>
  </si>
  <si>
    <t>Census Tract 1110.18, Tarrant County, Texas</t>
  </si>
  <si>
    <t>Census Tract 1111.02, Tarrant County, Texas</t>
  </si>
  <si>
    <t>Census Tract 1111.03, Tarrant County, Texas</t>
  </si>
  <si>
    <t>Census Tract 1111.04, Tarrant County, Texas</t>
  </si>
  <si>
    <t>Census Tract 1112.02, Tarrant County, Texas</t>
  </si>
  <si>
    <t>Census Tract 1112.03, Tarrant County, Texas</t>
  </si>
  <si>
    <t>Census Tract 1112.04, Tarrant County, Texas</t>
  </si>
  <si>
    <t>Census Tract 1113.04, Tarrant County, Texas</t>
  </si>
  <si>
    <t>Census Tract 1113.06, Tarrant County, Texas</t>
  </si>
  <si>
    <t>Census Tract 1113.07, Tarrant County, Texas</t>
  </si>
  <si>
    <t>Census Tract 1113.08, Tarrant County, Texas</t>
  </si>
  <si>
    <t>Census Tract 1113.09, Tarrant County, Texas</t>
  </si>
  <si>
    <t>Census Tract 1113.11, Tarrant County, Texas</t>
  </si>
  <si>
    <t>Census Tract 1113.12, Tarrant County, Texas</t>
  </si>
  <si>
    <t>Census Tract 1113.14, Tarrant County, Texas</t>
  </si>
  <si>
    <t>Census Tract 1114.02, Tarrant County, Texas</t>
  </si>
  <si>
    <t>Census Tract 1114.05, Tarrant County, Texas</t>
  </si>
  <si>
    <t>Census Tract 1114.06, Tarrant County, Texas</t>
  </si>
  <si>
    <t>Census Tract 1114.07, Tarrant County, Texas</t>
  </si>
  <si>
    <t>Census Tract 1114.08, Tarrant County, Texas</t>
  </si>
  <si>
    <t>Census Tract 1114.09, Tarrant County, Texas</t>
  </si>
  <si>
    <t>Census Tract 1115.05, Tarrant County, Texas</t>
  </si>
  <si>
    <t>Census Tract 1115.06, Tarrant County, Texas</t>
  </si>
  <si>
    <t>Census Tract 1115.13, Tarrant County, Texas</t>
  </si>
  <si>
    <t>Census Tract 1115.14, Tarrant County, Texas</t>
  </si>
  <si>
    <t>Census Tract 1115.16, Tarrant County, Texas</t>
  </si>
  <si>
    <t>Census Tract 1115.22, Tarrant County, Texas</t>
  </si>
  <si>
    <t>Census Tract 1115.25, Tarrant County, Texas</t>
  </si>
  <si>
    <t>Census Tract 1115.26, Tarrant County, Texas</t>
  </si>
  <si>
    <t>Census Tract 1115.29, Tarrant County, Texas</t>
  </si>
  <si>
    <t>Census Tract 1115.30, Tarrant County, Texas</t>
  </si>
  <si>
    <t>Census Tract 1115.31, Tarrant County, Texas</t>
  </si>
  <si>
    <t>Census Tract 1115.32, Tarrant County, Texas</t>
  </si>
  <si>
    <t>Census Tract 1115.33, Tarrant County, Texas</t>
  </si>
  <si>
    <t>Census Tract 1115.34, Tarrant County, Texas</t>
  </si>
  <si>
    <t>Census Tract 1115.36, Tarrant County, Texas</t>
  </si>
  <si>
    <t>Census Tract 1115.38, Tarrant County, Texas</t>
  </si>
  <si>
    <t>Census Tract 1115.40, Tarrant County, Texas</t>
  </si>
  <si>
    <t>Census Tract 1115.41, Tarrant County, Texas</t>
  </si>
  <si>
    <t>Census Tract 1115.42, Tarrant County, Texas</t>
  </si>
  <si>
    <t>Census Tract 1115.43, Tarrant County, Texas</t>
  </si>
  <si>
    <t>Census Tract 1115.44, Tarrant County, Texas</t>
  </si>
  <si>
    <t>Census Tract 1115.45, Tarrant County, Texas</t>
  </si>
  <si>
    <t>Census Tract 1115.46, Tarrant County, Texas</t>
  </si>
  <si>
    <t>Census Tract 1115.51, Tarrant County, Texas</t>
  </si>
  <si>
    <t>Census Tract 1115.52, Tarrant County, Texas</t>
  </si>
  <si>
    <t>Census Tract 1115.53, Tarrant County, Texas</t>
  </si>
  <si>
    <t>Census Tract 1131.02, Tarrant County, Texas</t>
  </si>
  <si>
    <t>Census Tract 1131.04, Tarrant County, Texas</t>
  </si>
  <si>
    <t>Census Tract 1131.07, Tarrant County, Texas</t>
  </si>
  <si>
    <t>Census Tract 1131.08, Tarrant County, Texas</t>
  </si>
  <si>
    <t>Census Tract 1131.09, Tarrant County, Texas</t>
  </si>
  <si>
    <t>Census Tract 1131.10, Tarrant County, Texas</t>
  </si>
  <si>
    <t>Census Tract 1131.12, Tarrant County, Texas</t>
  </si>
  <si>
    <t>Census Tract 1131.15, Tarrant County, Texas</t>
  </si>
  <si>
    <t>Census Tract 1131.16, Tarrant County, Texas</t>
  </si>
  <si>
    <t>Census Tract 1132.06, Tarrant County, Texas</t>
  </si>
  <si>
    <t>Census Tract 1132.07, Tarrant County, Texas</t>
  </si>
  <si>
    <t>Census Tract 1132.10, Tarrant County, Texas</t>
  </si>
  <si>
    <t>Census Tract 1132.12, Tarrant County, Texas</t>
  </si>
  <si>
    <t>Census Tract 1132.13, Tarrant County, Texas</t>
  </si>
  <si>
    <t>Census Tract 1132.14, Tarrant County, Texas</t>
  </si>
  <si>
    <t>Census Tract 1132.15, Tarrant County, Texas</t>
  </si>
  <si>
    <t>Census Tract 1132.16, Tarrant County, Texas</t>
  </si>
  <si>
    <t>Census Tract 1132.17, Tarrant County, Texas</t>
  </si>
  <si>
    <t>Census Tract 1132.18, Tarrant County, Texas</t>
  </si>
  <si>
    <t>Census Tract 1132.21, Tarrant County, Texas</t>
  </si>
  <si>
    <t>Census Tract 1133.01, Tarrant County, Texas</t>
  </si>
  <si>
    <t>Census Tract 1133.02, Tarrant County, Texas</t>
  </si>
  <si>
    <t>Census Tract 1134.03, Tarrant County, Texas</t>
  </si>
  <si>
    <t>Census Tract 1134.04, Tarrant County, Texas</t>
  </si>
  <si>
    <t>Census Tract 1134.07, Tarrant County, Texas</t>
  </si>
  <si>
    <t>Census Tract 1134.08, Tarrant County, Texas</t>
  </si>
  <si>
    <t>Census Tract 1135.09, Tarrant County, Texas</t>
  </si>
  <si>
    <t>Census Tract 1135.10, Tarrant County, Texas</t>
  </si>
  <si>
    <t>Census Tract 1135.11, Tarrant County, Texas</t>
  </si>
  <si>
    <t>Census Tract 1135.12, Tarrant County, Texas</t>
  </si>
  <si>
    <t>Census Tract 1135.13, Tarrant County, Texas</t>
  </si>
  <si>
    <t>Census Tract 1135.14, Tarrant County, Texas</t>
  </si>
  <si>
    <t>Census Tract 1135.16, Tarrant County, Texas</t>
  </si>
  <si>
    <t>Census Tract 1135.17, Tarrant County, Texas</t>
  </si>
  <si>
    <t>Census Tract 1135.19, Tarrant County, Texas</t>
  </si>
  <si>
    <t>Census Tract 1135.20, Tarrant County, Texas</t>
  </si>
  <si>
    <t>Census Tract 1136.07, Tarrant County, Texas</t>
  </si>
  <si>
    <t>Census Tract 1136.11, Tarrant County, Texas</t>
  </si>
  <si>
    <t>Census Tract 1136.12, Tarrant County, Texas</t>
  </si>
  <si>
    <t>Census Tract 1136.13, Tarrant County, Texas</t>
  </si>
  <si>
    <t>Census Tract 1136.18, Tarrant County, Texas</t>
  </si>
  <si>
    <t>Census Tract 1136.19, Tarrant County, Texas</t>
  </si>
  <si>
    <t>Census Tract 1136.22, Tarrant County, Texas</t>
  </si>
  <si>
    <t>Census Tract 1136.23, Tarrant County, Texas</t>
  </si>
  <si>
    <t>Census Tract 1136.24, Tarrant County, Texas</t>
  </si>
  <si>
    <t>Census Tract 1136.25, Tarrant County, Texas</t>
  </si>
  <si>
    <t>Census Tract 1136.26, Tarrant County, Texas</t>
  </si>
  <si>
    <t>Census Tract 1136.28, Tarrant County, Texas</t>
  </si>
  <si>
    <t>Census Tract 1136.29, Tarrant County, Texas</t>
  </si>
  <si>
    <t>Census Tract 1136.30, Tarrant County, Texas</t>
  </si>
  <si>
    <t>Census Tract 1136.32, Tarrant County, Texas</t>
  </si>
  <si>
    <t>Census Tract 1136.33, Tarrant County, Texas</t>
  </si>
  <si>
    <t>Census Tract 1136.34, Tarrant County, Texas</t>
  </si>
  <si>
    <t>Census Tract 1137.07, Tarrant County, Texas</t>
  </si>
  <si>
    <t>Census Tract 1137.09, Tarrant County, Texas</t>
  </si>
  <si>
    <t>Census Tract 1137.10, Tarrant County, Texas</t>
  </si>
  <si>
    <t>Census Tract 1137.11, Tarrant County, Texas</t>
  </si>
  <si>
    <t>Census Tract 1138.03, Tarrant County, Texas</t>
  </si>
  <si>
    <t>Census Tract 1138.08, Tarrant County, Texas</t>
  </si>
  <si>
    <t>Census Tract 1138.09, Tarrant County, Texas</t>
  </si>
  <si>
    <t>Census Tract 1138.10, Tarrant County, Texas</t>
  </si>
  <si>
    <t>Census Tract 1138.11, Tarrant County, Texas</t>
  </si>
  <si>
    <t>Census Tract 1138.12, Tarrant County, Texas</t>
  </si>
  <si>
    <t>Census Tract 1138.13, Tarrant County, Texas</t>
  </si>
  <si>
    <t>Census Tract 1138.14, Tarrant County, Texas</t>
  </si>
  <si>
    <t>Census Tract 1138.15, Tarrant County, Texas</t>
  </si>
  <si>
    <t>Census Tract 1138.16, Tarrant County, Texas</t>
  </si>
  <si>
    <t>Census Tract 1139.06, Tarrant County, Texas</t>
  </si>
  <si>
    <t>Census Tract 1139.08, Tarrant County, Texas</t>
  </si>
  <si>
    <t>Census Tract 1139.12, Tarrant County, Texas</t>
  </si>
  <si>
    <t>Census Tract 1139.16, Tarrant County, Texas</t>
  </si>
  <si>
    <t>Census Tract 1139.17, Tarrant County, Texas</t>
  </si>
  <si>
    <t>Census Tract 1139.18, Tarrant County, Texas</t>
  </si>
  <si>
    <t>Census Tract 1139.19, Tarrant County, Texas</t>
  </si>
  <si>
    <t>Census Tract 1139.20, Tarrant County, Texas</t>
  </si>
  <si>
    <t>Census Tract 1139.23, Tarrant County, Texas</t>
  </si>
  <si>
    <t>Census Tract 1139.24, Tarrant County, Texas</t>
  </si>
  <si>
    <t>Census Tract 1139.25, Tarrant County, Texas</t>
  </si>
  <si>
    <t>Census Tract 1140.03, Tarrant County, Texas</t>
  </si>
  <si>
    <t>Census Tract 1140.06, Tarrant County, Texas</t>
  </si>
  <si>
    <t>Census Tract 1142.03, Tarrant County, Texas</t>
  </si>
  <si>
    <t>Census Tract 1142.04, Tarrant County, Texas</t>
  </si>
  <si>
    <t>Census Tract 1142.05, Tarrant County, Texas</t>
  </si>
  <si>
    <t>Census Tract 1142.06, Tarrant County, Texas</t>
  </si>
  <si>
    <t>Census Tract 1142.07, Tarrant County, Texas</t>
  </si>
  <si>
    <t>Census Tract 1216.05, Tarrant County, Texas</t>
  </si>
  <si>
    <t>Census Tract 1216.06, Tarrant County, Texas</t>
  </si>
  <si>
    <t>Census Tract 1216.08, Tarrant County, Texas</t>
  </si>
  <si>
    <t>Census Tract 1216.09, Tarrant County, Texas</t>
  </si>
  <si>
    <t>Census Tract 1216.10, Tarrant County, Texas</t>
  </si>
  <si>
    <t>Census Tract 1216.11, Tarrant County, Texas</t>
  </si>
  <si>
    <t>Census Tract 1217.02, Tarrant County, Texas</t>
  </si>
  <si>
    <t>Census Tract 1217.03, Tarrant County, Texas</t>
  </si>
  <si>
    <t>Census Tract 1217.04, Tarrant County, Texas</t>
  </si>
  <si>
    <t>Census Tract 1219.04, Tarrant County, Texas</t>
  </si>
  <si>
    <t>Census Tract 1219.05, Tarrant County, Texas</t>
  </si>
  <si>
    <t>Census Tract 1219.06, Tarrant County, Texas</t>
  </si>
  <si>
    <t>Census Tract 1220.01, Tarrant County, Texas</t>
  </si>
  <si>
    <t>Census Tract 1220.02, Tarrant County, Texas</t>
  </si>
  <si>
    <t>Census Tract 1221, Tarrant County, Texas</t>
  </si>
  <si>
    <t>Census Tract 1222, Tarrant County, Texas</t>
  </si>
  <si>
    <t>Census Tract 1223, Tarrant County, Texas</t>
  </si>
  <si>
    <t>Census Tract 1225, Tarrant County, Texas</t>
  </si>
  <si>
    <t>Census Tract 1226, Tarrant County, Texas</t>
  </si>
  <si>
    <t>Census Tract 1228.01, Tarrant County, Texas</t>
  </si>
  <si>
    <t>Census Tract 1228.02, Tarrant County, Texas</t>
  </si>
  <si>
    <t>Census Tract 1231, Tarrant County, Texas</t>
  </si>
  <si>
    <t>Census Tract 1232, Tarrant County, Texas</t>
  </si>
  <si>
    <t>Census Tract 1235, Tarrant County, Texas</t>
  </si>
  <si>
    <t>Census Tract 1236, Tarrant County, Texas</t>
  </si>
  <si>
    <t>Census Tract 9800, Tarrant County, Texas</t>
  </si>
  <si>
    <t>Census Tract 1501.01, Wise County, Texas</t>
  </si>
  <si>
    <t>Census Tract 1503, Wise County, Texas</t>
  </si>
  <si>
    <t>Census Tract 1504.02, Wise County, Texas</t>
  </si>
  <si>
    <t>Census Tract 1504.03, Wise County, Texas</t>
  </si>
  <si>
    <t>Census Tract 1505, Wise County, Texas</t>
  </si>
  <si>
    <t>Census Tract 1506.03, Wise County, Texas</t>
  </si>
  <si>
    <t>NEZ Area 5</t>
  </si>
  <si>
    <t>NEZ Area 4</t>
  </si>
  <si>
    <t>NEZ Area 1</t>
  </si>
  <si>
    <t>NEZ Area 6</t>
  </si>
  <si>
    <t xml:space="preserve">NEZ Area 2 </t>
  </si>
  <si>
    <t>NEZ Area 3</t>
  </si>
  <si>
    <t>TCU Residential</t>
  </si>
  <si>
    <t>3-Michael D. Crain</t>
  </si>
  <si>
    <t>6-Jared Williams</t>
  </si>
  <si>
    <t>7-Leonard Firestone</t>
  </si>
  <si>
    <t>8-Chris Nettles</t>
  </si>
  <si>
    <t>9-Elizabeth M. Beck</t>
  </si>
  <si>
    <t>List private and public sources of funds</t>
  </si>
  <si>
    <t>Private Funds</t>
  </si>
  <si>
    <t>Additional Public Funds</t>
  </si>
  <si>
    <t>&lt; 0.5 mile</t>
  </si>
  <si>
    <t>&gt; 2.0 miles</t>
  </si>
  <si>
    <r>
      <rPr>
        <b/>
        <sz val="12"/>
        <color theme="1"/>
        <rFont val="Calibri"/>
        <family val="2"/>
        <scheme val="minor"/>
      </rPr>
      <t>Is development located in a Designated Revitalization Area?</t>
    </r>
    <r>
      <rPr>
        <sz val="12"/>
        <color theme="1"/>
        <rFont val="Calibri"/>
        <family val="2"/>
        <scheme val="minor"/>
      </rPr>
      <t xml:space="preserve">
(please use the dropdown list)</t>
    </r>
  </si>
  <si>
    <t>City of Fort Worth and/or Fort Worth Housing Finance Corporation Funds</t>
  </si>
  <si>
    <t>Does the applicant anticipate requesting City of Fort Worth or Fort Worth Housing Finance Corporation funds to support the Development? If the answer is 'yes', provide financial information below.</t>
  </si>
  <si>
    <t>CRP Letter Supporting Documentation (must describe improvements within the revitalization area based on the targeted efforts outlined in the CRP and in reference to the requirements of the final Qualified Allocation Plan (QAP)</t>
  </si>
  <si>
    <t>Based on 2023 TDHCA data (2023-MF-Site Demo file)</t>
  </si>
  <si>
    <t>48121020109</t>
  </si>
  <si>
    <t>48121020110</t>
  </si>
  <si>
    <t>48121020111</t>
  </si>
  <si>
    <t>48121020112</t>
  </si>
  <si>
    <t>48121020115</t>
  </si>
  <si>
    <t>48121020116</t>
  </si>
  <si>
    <t>Census Tract 201.16, Denton County, Texas</t>
  </si>
  <si>
    <t>48121020117</t>
  </si>
  <si>
    <t>Census Tract 201.17, Denton County, Texas</t>
  </si>
  <si>
    <t>48121020118</t>
  </si>
  <si>
    <t>Census Tract 201.18, Denton County, Texas</t>
  </si>
  <si>
    <t>48121020119</t>
  </si>
  <si>
    <t>Census Tract 201.19, Denton County, Texas</t>
  </si>
  <si>
    <t>48121020120</t>
  </si>
  <si>
    <t>Census Tract 201.20, Denton County, Texas</t>
  </si>
  <si>
    <t>48121020121</t>
  </si>
  <si>
    <t>Census Tract 201.21, Denton County, Texas</t>
  </si>
  <si>
    <t>48121020122</t>
  </si>
  <si>
    <t>Census Tract 201.22, Denton County, Texas</t>
  </si>
  <si>
    <t>48121020123</t>
  </si>
  <si>
    <t>Census Tract 201.23, Denton County, Texas</t>
  </si>
  <si>
    <t>48121020124</t>
  </si>
  <si>
    <t>Census Tract 201.24, Denton County, Texas</t>
  </si>
  <si>
    <t>48121020125</t>
  </si>
  <si>
    <t>Census Tract 201.25, Denton County, Texas</t>
  </si>
  <si>
    <t>48121020126</t>
  </si>
  <si>
    <t>Census Tract 201.26, Denton County, Texas</t>
  </si>
  <si>
    <t>48121020127</t>
  </si>
  <si>
    <t>Census Tract 201.27, Denton County, Texas</t>
  </si>
  <si>
    <t>48121020128</t>
  </si>
  <si>
    <t>Census Tract 201.28, Denton County, Texas</t>
  </si>
  <si>
    <t>48121020129</t>
  </si>
  <si>
    <t>Census Tract 201.29, Denton County, Texas</t>
  </si>
  <si>
    <t>48121020130</t>
  </si>
  <si>
    <t>Census Tract 201.30, Denton County, Texas</t>
  </si>
  <si>
    <t>48121020131</t>
  </si>
  <si>
    <t>Census Tract 201.31, Denton County, Texas</t>
  </si>
  <si>
    <t>48121020132</t>
  </si>
  <si>
    <t>Census Tract 201.32, Denton County, Texas</t>
  </si>
  <si>
    <t>48121020133</t>
  </si>
  <si>
    <t>Census Tract 201.33, Denton County, Texas</t>
  </si>
  <si>
    <t>48121020134</t>
  </si>
  <si>
    <t>Census Tract 201.34, Denton County, Texas</t>
  </si>
  <si>
    <t>48121020135</t>
  </si>
  <si>
    <t>Census Tract 201.35, Denton County, Texas</t>
  </si>
  <si>
    <t>48121020136</t>
  </si>
  <si>
    <t>Census Tract 201.36, Denton County, Texas</t>
  </si>
  <si>
    <t>48121020137</t>
  </si>
  <si>
    <t>Census Tract 201.37, Denton County, Texas</t>
  </si>
  <si>
    <t>48121020203</t>
  </si>
  <si>
    <t>48121020204</t>
  </si>
  <si>
    <t>48121020205</t>
  </si>
  <si>
    <t>48121020206</t>
  </si>
  <si>
    <t>Census Tract 202.06, Denton County, Texas</t>
  </si>
  <si>
    <t>48121020207</t>
  </si>
  <si>
    <t>Census Tract 202.07, Denton County, Texas</t>
  </si>
  <si>
    <t>48121020208</t>
  </si>
  <si>
    <t>Census Tract 202.08, Denton County, Texas</t>
  </si>
  <si>
    <t>48121020305</t>
  </si>
  <si>
    <t>48121020310</t>
  </si>
  <si>
    <t>48121020311</t>
  </si>
  <si>
    <t>Census Tract 203.11, Denton County, Texas</t>
  </si>
  <si>
    <t>48121020312</t>
  </si>
  <si>
    <t>Census Tract 203.12, Denton County, Texas</t>
  </si>
  <si>
    <t>48121020313</t>
  </si>
  <si>
    <t>Census Tract 203.13, Denton County, Texas</t>
  </si>
  <si>
    <t>48121020314</t>
  </si>
  <si>
    <t>Census Tract 203.14, Denton County, Texas</t>
  </si>
  <si>
    <t>48121020315</t>
  </si>
  <si>
    <t>Census Tract 203.15, Denton County, Texas</t>
  </si>
  <si>
    <t>48121020316</t>
  </si>
  <si>
    <t>Census Tract 203.16, Denton County, Texas</t>
  </si>
  <si>
    <t>48121020317</t>
  </si>
  <si>
    <t>Census Tract 203.17, Denton County, Texas</t>
  </si>
  <si>
    <t>48121020318</t>
  </si>
  <si>
    <t>Census Tract 203.18, Denton County, Texas</t>
  </si>
  <si>
    <t>48121020319</t>
  </si>
  <si>
    <t>Census Tract 203.19, Denton County, Texas</t>
  </si>
  <si>
    <t>48121020320</t>
  </si>
  <si>
    <t>Census Tract 203.20, Denton County, Texas</t>
  </si>
  <si>
    <t>48121020321</t>
  </si>
  <si>
    <t>Census Tract 203.21, Denton County, Texas</t>
  </si>
  <si>
    <t>48121020322</t>
  </si>
  <si>
    <t>Census Tract 203.22, Denton County, Texas</t>
  </si>
  <si>
    <t>48121020402</t>
  </si>
  <si>
    <t>48121020403</t>
  </si>
  <si>
    <t>48121020404</t>
  </si>
  <si>
    <t>Census Tract 204.04, Denton County, Texas</t>
  </si>
  <si>
    <t>48121020405</t>
  </si>
  <si>
    <t>Census Tract 204.05, Denton County, Texas</t>
  </si>
  <si>
    <t>48121020504</t>
  </si>
  <si>
    <t>48121020505</t>
  </si>
  <si>
    <t>48121020506</t>
  </si>
  <si>
    <t>48121020507</t>
  </si>
  <si>
    <t>Census Tract 205.07, Denton County, Texas</t>
  </si>
  <si>
    <t>48121020508</t>
  </si>
  <si>
    <t>Census Tract 205.08, Denton County, Texas</t>
  </si>
  <si>
    <t>48121020601</t>
  </si>
  <si>
    <t>48121020603</t>
  </si>
  <si>
    <t>Census Tract 206.03, Denton County, Texas</t>
  </si>
  <si>
    <t>48121020604</t>
  </si>
  <si>
    <t>Census Tract 206.04, Denton County, Texas</t>
  </si>
  <si>
    <t>48121020605</t>
  </si>
  <si>
    <t>Census Tract 206.05, Denton County, Texas</t>
  </si>
  <si>
    <t>48121020700</t>
  </si>
  <si>
    <t>48121020800</t>
  </si>
  <si>
    <t>48121020900</t>
  </si>
  <si>
    <t>48121021000</t>
  </si>
  <si>
    <t>48121021100</t>
  </si>
  <si>
    <t>48121021202</t>
  </si>
  <si>
    <t>48121021203</t>
  </si>
  <si>
    <t>Census Tract 212.03, Denton County, Texas</t>
  </si>
  <si>
    <t>48121021204</t>
  </si>
  <si>
    <t>Census Tract 212.04, Denton County, Texas</t>
  </si>
  <si>
    <t>48121021301</t>
  </si>
  <si>
    <t>48121021304</t>
  </si>
  <si>
    <t>48121021305</t>
  </si>
  <si>
    <t>48121021306</t>
  </si>
  <si>
    <t>Census Tract 213.06, Denton County, Texas</t>
  </si>
  <si>
    <t>48121021307</t>
  </si>
  <si>
    <t>Census Tract 213.07, Denton County, Texas</t>
  </si>
  <si>
    <t>48121021410</t>
  </si>
  <si>
    <t>Census Tract 214.10, Denton County, Texas</t>
  </si>
  <si>
    <t>48121021411</t>
  </si>
  <si>
    <t>Census Tract 214.11, Denton County, Texas</t>
  </si>
  <si>
    <t>48121021412</t>
  </si>
  <si>
    <t>Census Tract 214.12, Denton County, Texas</t>
  </si>
  <si>
    <t>48121021413</t>
  </si>
  <si>
    <t>Census Tract 214.13, Denton County, Texas</t>
  </si>
  <si>
    <t>48121021414</t>
  </si>
  <si>
    <t>Census Tract 214.14, Denton County, Texas</t>
  </si>
  <si>
    <t>48121021415</t>
  </si>
  <si>
    <t>Census Tract 214.15, Denton County, Texas</t>
  </si>
  <si>
    <t>48121021416</t>
  </si>
  <si>
    <t>Census Tract 214.16, Denton County, Texas</t>
  </si>
  <si>
    <t>48121021417</t>
  </si>
  <si>
    <t>Census Tract 214.17, Denton County, Texas</t>
  </si>
  <si>
    <t>48121021418</t>
  </si>
  <si>
    <t>Census Tract 214.18, Denton County, Texas</t>
  </si>
  <si>
    <t>48121021419</t>
  </si>
  <si>
    <t>Census Tract 214.19, Denton County, Texas</t>
  </si>
  <si>
    <t>48121021420</t>
  </si>
  <si>
    <t>Census Tract 214.20, Denton County, Texas</t>
  </si>
  <si>
    <t>48121021421</t>
  </si>
  <si>
    <t>Census Tract 214.21, Denton County, Texas</t>
  </si>
  <si>
    <t>48121021422</t>
  </si>
  <si>
    <t>Census Tract 214.22, Denton County, Texas</t>
  </si>
  <si>
    <t>48121021423</t>
  </si>
  <si>
    <t>Census Tract 214.23, Denton County, Texas</t>
  </si>
  <si>
    <t>48121021502</t>
  </si>
  <si>
    <t>48121021505</t>
  </si>
  <si>
    <t>48121021512</t>
  </si>
  <si>
    <t>48121021513</t>
  </si>
  <si>
    <t>48121021514</t>
  </si>
  <si>
    <t>48121021516</t>
  </si>
  <si>
    <t>48121021517</t>
  </si>
  <si>
    <t>48121021518</t>
  </si>
  <si>
    <t>48121021520</t>
  </si>
  <si>
    <t>48121021521</t>
  </si>
  <si>
    <t>48121021522</t>
  </si>
  <si>
    <t>48121021526</t>
  </si>
  <si>
    <t>48121021528</t>
  </si>
  <si>
    <t>Census Tract 215.28, Denton County, Texas</t>
  </si>
  <si>
    <t>48121021529</t>
  </si>
  <si>
    <t>Census Tract 215.29, Denton County, Texas</t>
  </si>
  <si>
    <t>48121021530</t>
  </si>
  <si>
    <t>Census Tract 215.30, Denton County, Texas</t>
  </si>
  <si>
    <t>48121021531</t>
  </si>
  <si>
    <t>Census Tract 215.31, Denton County, Texas</t>
  </si>
  <si>
    <t>48121021532</t>
  </si>
  <si>
    <t>Census Tract 215.32, Denton County, Texas</t>
  </si>
  <si>
    <t>48121021533</t>
  </si>
  <si>
    <t>Census Tract 215.33, Denton County, Texas</t>
  </si>
  <si>
    <t>48121021534</t>
  </si>
  <si>
    <t>Census Tract 215.34, Denton County, Texas</t>
  </si>
  <si>
    <t>48121021535</t>
  </si>
  <si>
    <t>Census Tract 215.35, Denton County, Texas</t>
  </si>
  <si>
    <t>48121021536</t>
  </si>
  <si>
    <t>Census Tract 215.36, Denton County, Texas</t>
  </si>
  <si>
    <t>48121021537</t>
  </si>
  <si>
    <t>Census Tract 215.37, Denton County, Texas</t>
  </si>
  <si>
    <t>48121021538</t>
  </si>
  <si>
    <t>Census Tract 215.38, Denton County, Texas</t>
  </si>
  <si>
    <t>48121021539</t>
  </si>
  <si>
    <t>Census Tract 215.39, Denton County, Texas</t>
  </si>
  <si>
    <t>48121021540</t>
  </si>
  <si>
    <t>Census Tract 215.40, Denton County, Texas</t>
  </si>
  <si>
    <t>48121021611</t>
  </si>
  <si>
    <t>48121021612</t>
  </si>
  <si>
    <t>48121021613</t>
  </si>
  <si>
    <t>48121021614</t>
  </si>
  <si>
    <t>48121021615</t>
  </si>
  <si>
    <t>48121021616</t>
  </si>
  <si>
    <t>48121021618</t>
  </si>
  <si>
    <t>48121021619</t>
  </si>
  <si>
    <t>48121021620</t>
  </si>
  <si>
    <t>48121021621</t>
  </si>
  <si>
    <t>48121021622</t>
  </si>
  <si>
    <t>48121021626</t>
  </si>
  <si>
    <t>48121021630</t>
  </si>
  <si>
    <t>48121021631</t>
  </si>
  <si>
    <t>48121021632</t>
  </si>
  <si>
    <t>48121021633</t>
  </si>
  <si>
    <t>48121021634</t>
  </si>
  <si>
    <t>48121021635</t>
  </si>
  <si>
    <t>48121021637</t>
  </si>
  <si>
    <t>48121021638</t>
  </si>
  <si>
    <t>48121021639</t>
  </si>
  <si>
    <t>Census Tract 216.39, Denton County, Texas</t>
  </si>
  <si>
    <t>48121021640</t>
  </si>
  <si>
    <t>Census Tract 216.40, Denton County, Texas</t>
  </si>
  <si>
    <t>48121021641</t>
  </si>
  <si>
    <t>Census Tract 216.41, Denton County, Texas</t>
  </si>
  <si>
    <t>48121021642</t>
  </si>
  <si>
    <t>Census Tract 216.42, Denton County, Texas</t>
  </si>
  <si>
    <t>48121021643</t>
  </si>
  <si>
    <t>Census Tract 216.43, Denton County, Texas</t>
  </si>
  <si>
    <t>48121021644</t>
  </si>
  <si>
    <t>Census Tract 216.44, Denton County, Texas</t>
  </si>
  <si>
    <t>48121021645</t>
  </si>
  <si>
    <t>Census Tract 216.45, Denton County, Texas</t>
  </si>
  <si>
    <t>48121021646</t>
  </si>
  <si>
    <t>Census Tract 216.46, Denton County, Texas</t>
  </si>
  <si>
    <t>48121021647</t>
  </si>
  <si>
    <t>Census Tract 216.47, Denton County, Texas</t>
  </si>
  <si>
    <t>48121021648</t>
  </si>
  <si>
    <t>Census Tract 216.48, Denton County, Texas</t>
  </si>
  <si>
    <t>48121021649</t>
  </si>
  <si>
    <t>Census Tract 216.49, Denton County, Texas</t>
  </si>
  <si>
    <t>48121021650</t>
  </si>
  <si>
    <t>Census Tract 216.50, Denton County, Texas</t>
  </si>
  <si>
    <t>48121021651</t>
  </si>
  <si>
    <t>Census Tract 216.51, Denton County, Texas</t>
  </si>
  <si>
    <t>48121021652</t>
  </si>
  <si>
    <t>Census Tract 216.52, Denton County, Texas</t>
  </si>
  <si>
    <t>48121021653</t>
  </si>
  <si>
    <t>Census Tract 216.53, Denton County, Texas</t>
  </si>
  <si>
    <t>48121021654</t>
  </si>
  <si>
    <t>Census Tract 216.54, Denton County, Texas</t>
  </si>
  <si>
    <t>48121021655</t>
  </si>
  <si>
    <t>Census Tract 216.55, Denton County, Texas</t>
  </si>
  <si>
    <t>48121021715</t>
  </si>
  <si>
    <t>48121021716</t>
  </si>
  <si>
    <t>48121021717</t>
  </si>
  <si>
    <t>48121021719</t>
  </si>
  <si>
    <t>48121021720</t>
  </si>
  <si>
    <t>48121021721</t>
  </si>
  <si>
    <t>48121021722</t>
  </si>
  <si>
    <t>48121021723</t>
  </si>
  <si>
    <t>48121021724</t>
  </si>
  <si>
    <t>48121021725</t>
  </si>
  <si>
    <t>48121021726</t>
  </si>
  <si>
    <t>48121021727</t>
  </si>
  <si>
    <t>48121021728</t>
  </si>
  <si>
    <t>48121021729</t>
  </si>
  <si>
    <t>48121021730</t>
  </si>
  <si>
    <t>48121021731</t>
  </si>
  <si>
    <t>48121021732</t>
  </si>
  <si>
    <t>48121021733</t>
  </si>
  <si>
    <t>48121021734</t>
  </si>
  <si>
    <t>48121021735</t>
  </si>
  <si>
    <t>48121021736</t>
  </si>
  <si>
    <t>48121021737</t>
  </si>
  <si>
    <t>48121021738</t>
  </si>
  <si>
    <t>48121021739</t>
  </si>
  <si>
    <t>48121021740</t>
  </si>
  <si>
    <t>48121021741</t>
  </si>
  <si>
    <t>48121021742</t>
  </si>
  <si>
    <t>48121021743</t>
  </si>
  <si>
    <t>48121021744</t>
  </si>
  <si>
    <t>48121021745</t>
  </si>
  <si>
    <t>48121021746</t>
  </si>
  <si>
    <t>48121021748</t>
  </si>
  <si>
    <t>48121021749</t>
  </si>
  <si>
    <t>48121021750</t>
  </si>
  <si>
    <t>48121021751</t>
  </si>
  <si>
    <t>48121021752</t>
  </si>
  <si>
    <t>48121021754</t>
  </si>
  <si>
    <t>Census Tract 217.54, Denton County, Texas</t>
  </si>
  <si>
    <t>48121021755</t>
  </si>
  <si>
    <t>Census Tract 217.55, Denton County, Texas</t>
  </si>
  <si>
    <t>48121021756</t>
  </si>
  <si>
    <t>Census Tract 217.56, Denton County, Texas</t>
  </si>
  <si>
    <t>48121021757</t>
  </si>
  <si>
    <t>Census Tract 217.57, Denton County, Texas</t>
  </si>
  <si>
    <t>48121021758</t>
  </si>
  <si>
    <t>Census Tract 217.58, Denton County, Texas</t>
  </si>
  <si>
    <t>48121021759</t>
  </si>
  <si>
    <t>Census Tract 217.59, Denton County, Texas</t>
  </si>
  <si>
    <t>48121021800</t>
  </si>
  <si>
    <t>48121021900</t>
  </si>
  <si>
    <t>48367140101</t>
  </si>
  <si>
    <t>48367140102</t>
  </si>
  <si>
    <t>48367140201</t>
  </si>
  <si>
    <t>Census Tract 1402.01, Parker County, Texas</t>
  </si>
  <si>
    <t>48367140202</t>
  </si>
  <si>
    <t>Census Tract 1402.02, Parker County, Texas</t>
  </si>
  <si>
    <t>48367140300</t>
  </si>
  <si>
    <t>48367140403</t>
  </si>
  <si>
    <t>48367140408</t>
  </si>
  <si>
    <t>48367140409</t>
  </si>
  <si>
    <t>48367140410</t>
  </si>
  <si>
    <t>48367140411</t>
  </si>
  <si>
    <t>48367140412</t>
  </si>
  <si>
    <t>Census Tract 1404.12, Parker County, Texas</t>
  </si>
  <si>
    <t>48367140413</t>
  </si>
  <si>
    <t>Census Tract 1404.13, Parker County, Texas</t>
  </si>
  <si>
    <t>48367140414</t>
  </si>
  <si>
    <t>Census Tract 1404.14, Parker County, Texas</t>
  </si>
  <si>
    <t>48367140415</t>
  </si>
  <si>
    <t>Census Tract 1404.15, Parker County, Texas</t>
  </si>
  <si>
    <t>48367140416</t>
  </si>
  <si>
    <t>Census Tract 1404.16, Parker County, Texas</t>
  </si>
  <si>
    <t>48367140502</t>
  </si>
  <si>
    <t>48367140503</t>
  </si>
  <si>
    <t>Census Tract 1405.03, Parker County, Texas</t>
  </si>
  <si>
    <t>48367140504</t>
  </si>
  <si>
    <t>Census Tract 1405.04, Parker County, Texas</t>
  </si>
  <si>
    <t>48367140601</t>
  </si>
  <si>
    <t>48367140603</t>
  </si>
  <si>
    <t>Census Tract 1406.03, Parker County, Texas</t>
  </si>
  <si>
    <t>48367140604</t>
  </si>
  <si>
    <t>Census Tract 1406.04, Parker County, Texas</t>
  </si>
  <si>
    <t>48367140707</t>
  </si>
  <si>
    <t>Census Tract 1407.07, Parker County, Texas</t>
  </si>
  <si>
    <t>48367140708</t>
  </si>
  <si>
    <t>Census Tract 1407.08, Parker County, Texas</t>
  </si>
  <si>
    <t>48367140709</t>
  </si>
  <si>
    <t>Census Tract 1407.09, Parker County, Texas</t>
  </si>
  <si>
    <t>48367140710</t>
  </si>
  <si>
    <t>Census Tract 1407.10, Parker County, Texas</t>
  </si>
  <si>
    <t>48367140711</t>
  </si>
  <si>
    <t>Census Tract 1407.11, Parker County, Texas</t>
  </si>
  <si>
    <t>48367140712</t>
  </si>
  <si>
    <t>Census Tract 1407.12, Parker County, Texas</t>
  </si>
  <si>
    <t>48367140713</t>
  </si>
  <si>
    <t>Census Tract 1407.13, Parker County, Texas</t>
  </si>
  <si>
    <t>48367140714</t>
  </si>
  <si>
    <t>Census Tract 1407.14, Parker County, Texas</t>
  </si>
  <si>
    <t>48439100101</t>
  </si>
  <si>
    <t>48439100102</t>
  </si>
  <si>
    <t>48439100201</t>
  </si>
  <si>
    <t>48439100202</t>
  </si>
  <si>
    <t>48439100300</t>
  </si>
  <si>
    <t>48439100401</t>
  </si>
  <si>
    <t>Census Tract 1004.01, Tarrant County, Texas</t>
  </si>
  <si>
    <t>48439100402</t>
  </si>
  <si>
    <t>Census Tract 1004.02, Tarrant County, Texas</t>
  </si>
  <si>
    <t>48439100503</t>
  </si>
  <si>
    <t>Census Tract 1005.03, Tarrant County, Texas</t>
  </si>
  <si>
    <t>48439100504</t>
  </si>
  <si>
    <t>Census Tract 1005.04, Tarrant County, Texas</t>
  </si>
  <si>
    <t>48439100505</t>
  </si>
  <si>
    <t>Census Tract 1005.05, Tarrant County, Texas</t>
  </si>
  <si>
    <t>48439100506</t>
  </si>
  <si>
    <t>Census Tract 1005.06, Tarrant County, Texas</t>
  </si>
  <si>
    <t>48439100601</t>
  </si>
  <si>
    <t>48439100602</t>
  </si>
  <si>
    <t>48439100700</t>
  </si>
  <si>
    <t>48439100800</t>
  </si>
  <si>
    <t>48439100900</t>
  </si>
  <si>
    <t>48439101201</t>
  </si>
  <si>
    <t>48439101202</t>
  </si>
  <si>
    <t>48439101301</t>
  </si>
  <si>
    <t>48439101302</t>
  </si>
  <si>
    <t>48439101401</t>
  </si>
  <si>
    <t>48439101402</t>
  </si>
  <si>
    <t>48439101403</t>
  </si>
  <si>
    <t>48439101500</t>
  </si>
  <si>
    <t>48439101700</t>
  </si>
  <si>
    <t>48439102000</t>
  </si>
  <si>
    <t>48439102101</t>
  </si>
  <si>
    <t>Census Tract 1021.01, Tarrant County, Texas</t>
  </si>
  <si>
    <t>48439102102</t>
  </si>
  <si>
    <t>Census Tract 1021.02, Tarrant County, Texas</t>
  </si>
  <si>
    <t>48439102201</t>
  </si>
  <si>
    <t>48439102202</t>
  </si>
  <si>
    <t>48439102301</t>
  </si>
  <si>
    <t>48439102302</t>
  </si>
  <si>
    <t>48439102401</t>
  </si>
  <si>
    <t>48439102402</t>
  </si>
  <si>
    <t>48439102500</t>
  </si>
  <si>
    <t>48439102601</t>
  </si>
  <si>
    <t>48439102602</t>
  </si>
  <si>
    <t>48439102700</t>
  </si>
  <si>
    <t>48439103500</t>
  </si>
  <si>
    <t>48439103601</t>
  </si>
  <si>
    <t>48439103602</t>
  </si>
  <si>
    <t>48439103701</t>
  </si>
  <si>
    <t>48439103702</t>
  </si>
  <si>
    <t>48439103800</t>
  </si>
  <si>
    <t>48439104100</t>
  </si>
  <si>
    <t>48439104202</t>
  </si>
  <si>
    <t>48439104203</t>
  </si>
  <si>
    <t>Census Tract 1042.03, Tarrant County, Texas</t>
  </si>
  <si>
    <t>48439104204</t>
  </si>
  <si>
    <t>Census Tract 1042.04, Tarrant County, Texas</t>
  </si>
  <si>
    <t>48439104301</t>
  </si>
  <si>
    <t>Census Tract 1043.01, Tarrant County, Texas</t>
  </si>
  <si>
    <t>48439104302</t>
  </si>
  <si>
    <t>Census Tract 1043.02, Tarrant County, Texas</t>
  </si>
  <si>
    <t>48439104400</t>
  </si>
  <si>
    <t>48439104502</t>
  </si>
  <si>
    <t>48439104503</t>
  </si>
  <si>
    <t>48439104504</t>
  </si>
  <si>
    <t>48439104505</t>
  </si>
  <si>
    <t>48439104601</t>
  </si>
  <si>
    <t>48439104602</t>
  </si>
  <si>
    <t>48439104603</t>
  </si>
  <si>
    <t>48439104604</t>
  </si>
  <si>
    <t>48439104605</t>
  </si>
  <si>
    <t>48439104701</t>
  </si>
  <si>
    <t>48439104702</t>
  </si>
  <si>
    <t>48439104802</t>
  </si>
  <si>
    <t>48439104803</t>
  </si>
  <si>
    <t>48439104804</t>
  </si>
  <si>
    <t>48439104900</t>
  </si>
  <si>
    <t>48439105007</t>
  </si>
  <si>
    <t>48439105008</t>
  </si>
  <si>
    <t>48439105009</t>
  </si>
  <si>
    <t>Census Tract 1050.09, Tarrant County, Texas</t>
  </si>
  <si>
    <t>48439105201</t>
  </si>
  <si>
    <t>48439105203</t>
  </si>
  <si>
    <t>48439105204</t>
  </si>
  <si>
    <t>48439105206</t>
  </si>
  <si>
    <t>Census Tract 1052.06, Tarrant County, Texas</t>
  </si>
  <si>
    <t>48439105207</t>
  </si>
  <si>
    <t>Census Tract 1052.07, Tarrant County, Texas</t>
  </si>
  <si>
    <t>48439105403</t>
  </si>
  <si>
    <t>48439105404</t>
  </si>
  <si>
    <t>48439105405</t>
  </si>
  <si>
    <t>48439105407</t>
  </si>
  <si>
    <t>Census Tract 1054.07, Tarrant County, Texas</t>
  </si>
  <si>
    <t>48439105408</t>
  </si>
  <si>
    <t>Census Tract 1054.08, Tarrant County, Texas</t>
  </si>
  <si>
    <t>48439105502</t>
  </si>
  <si>
    <t>48439105503</t>
  </si>
  <si>
    <t>48439105505</t>
  </si>
  <si>
    <t>48439105511</t>
  </si>
  <si>
    <t>48439105512</t>
  </si>
  <si>
    <t>48439105513</t>
  </si>
  <si>
    <t>48439105514</t>
  </si>
  <si>
    <t>48439105515</t>
  </si>
  <si>
    <t>Census Tract 1055.15, Tarrant County, Texas</t>
  </si>
  <si>
    <t>48439105516</t>
  </si>
  <si>
    <t>Census Tract 1055.16, Tarrant County, Texas</t>
  </si>
  <si>
    <t>48439105517</t>
  </si>
  <si>
    <t>Census Tract 1055.17, Tarrant County, Texas</t>
  </si>
  <si>
    <t>48439105518</t>
  </si>
  <si>
    <t>Census Tract 1055.18, Tarrant County, Texas</t>
  </si>
  <si>
    <t>48439105519</t>
  </si>
  <si>
    <t>Census Tract 1055.19, Tarrant County, Texas</t>
  </si>
  <si>
    <t>48439105520</t>
  </si>
  <si>
    <t>Census Tract 1055.20, Tarrant County, Texas</t>
  </si>
  <si>
    <t>48439105600</t>
  </si>
  <si>
    <t>48439105701</t>
  </si>
  <si>
    <t>48439105703</t>
  </si>
  <si>
    <t>48439105705</t>
  </si>
  <si>
    <t>Census Tract 1057.05, Tarrant County, Texas</t>
  </si>
  <si>
    <t>48439105706</t>
  </si>
  <si>
    <t>Census Tract 1057.06, Tarrant County, Texas</t>
  </si>
  <si>
    <t>48439105800</t>
  </si>
  <si>
    <t>48439105901</t>
  </si>
  <si>
    <t>48439105902</t>
  </si>
  <si>
    <t>48439106002</t>
  </si>
  <si>
    <t>48439106005</t>
  </si>
  <si>
    <t>Census Tract 1060.05, Tarrant County, Texas</t>
  </si>
  <si>
    <t>48439106006</t>
  </si>
  <si>
    <t>Census Tract 1060.06, Tarrant County, Texas</t>
  </si>
  <si>
    <t>48439106101</t>
  </si>
  <si>
    <t>48439106102</t>
  </si>
  <si>
    <t>48439106201</t>
  </si>
  <si>
    <t>48439106202</t>
  </si>
  <si>
    <t>48439106300</t>
  </si>
  <si>
    <t>48439106400</t>
  </si>
  <si>
    <t>48439106502</t>
  </si>
  <si>
    <t>48439106503</t>
  </si>
  <si>
    <t>48439106507</t>
  </si>
  <si>
    <t>48439106509</t>
  </si>
  <si>
    <t>48439106512</t>
  </si>
  <si>
    <t>48439106513</t>
  </si>
  <si>
    <t>48439106514</t>
  </si>
  <si>
    <t>48439106515</t>
  </si>
  <si>
    <t>48439106518</t>
  </si>
  <si>
    <t>48439106519</t>
  </si>
  <si>
    <t>Census Tract 1065.19, Tarrant County, Texas</t>
  </si>
  <si>
    <t>48439106520</t>
  </si>
  <si>
    <t>Census Tract 1065.20, Tarrant County, Texas</t>
  </si>
  <si>
    <t>48439106521</t>
  </si>
  <si>
    <t>Census Tract 1065.21, Tarrant County, Texas</t>
  </si>
  <si>
    <t>48439106522</t>
  </si>
  <si>
    <t>Census Tract 1065.22, Tarrant County, Texas</t>
  </si>
  <si>
    <t>48439106523</t>
  </si>
  <si>
    <t>Census Tract 1065.23, Tarrant County, Texas</t>
  </si>
  <si>
    <t>48439106524</t>
  </si>
  <si>
    <t>Census Tract 1065.24, Tarrant County, Texas</t>
  </si>
  <si>
    <t>48439106525</t>
  </si>
  <si>
    <t>Census Tract 1065.25, Tarrant County, Texas</t>
  </si>
  <si>
    <t>48439106526</t>
  </si>
  <si>
    <t>Census Tract 1065.26, Tarrant County, Texas</t>
  </si>
  <si>
    <t>48439106600</t>
  </si>
  <si>
    <t>48439106700</t>
  </si>
  <si>
    <t>48439110102</t>
  </si>
  <si>
    <t>48439110103</t>
  </si>
  <si>
    <t>Census Tract 1101.03, Tarrant County, Texas</t>
  </si>
  <si>
    <t>48439110104</t>
  </si>
  <si>
    <t>Census Tract 1101.04, Tarrant County, Texas</t>
  </si>
  <si>
    <t>48439110202</t>
  </si>
  <si>
    <t>48439110204</t>
  </si>
  <si>
    <t>48439110205</t>
  </si>
  <si>
    <t>Census Tract 1102.05, Tarrant County, Texas</t>
  </si>
  <si>
    <t>48439110206</t>
  </si>
  <si>
    <t>Census Tract 1102.06, Tarrant County, Texas</t>
  </si>
  <si>
    <t>48439110301</t>
  </si>
  <si>
    <t>48439110302</t>
  </si>
  <si>
    <t>48439110401</t>
  </si>
  <si>
    <t>48439110402</t>
  </si>
  <si>
    <t>48439110500</t>
  </si>
  <si>
    <t>48439110600</t>
  </si>
  <si>
    <t>48439110703</t>
  </si>
  <si>
    <t>48439110704</t>
  </si>
  <si>
    <t>48439110705</t>
  </si>
  <si>
    <t>Census Tract 1107.05, Tarrant County, Texas</t>
  </si>
  <si>
    <t>48439110706</t>
  </si>
  <si>
    <t>Census Tract 1107.06, Tarrant County, Texas</t>
  </si>
  <si>
    <t>48439110805</t>
  </si>
  <si>
    <t>48439110806</t>
  </si>
  <si>
    <t>48439110807</t>
  </si>
  <si>
    <t>48439110808</t>
  </si>
  <si>
    <t>48439110809</t>
  </si>
  <si>
    <t>48439110901</t>
  </si>
  <si>
    <t>48439110903</t>
  </si>
  <si>
    <t>48439110905</t>
  </si>
  <si>
    <t>48439110906</t>
  </si>
  <si>
    <t>48439110907</t>
  </si>
  <si>
    <t>48439111003</t>
  </si>
  <si>
    <t>48439111010</t>
  </si>
  <si>
    <t>48439111015</t>
  </si>
  <si>
    <t>48439111018</t>
  </si>
  <si>
    <t>48439111019</t>
  </si>
  <si>
    <t>Census Tract 1110.19, Tarrant County, Texas</t>
  </si>
  <si>
    <t>48439111020</t>
  </si>
  <si>
    <t>Census Tract 1110.20, Tarrant County, Texas</t>
  </si>
  <si>
    <t>48439111021</t>
  </si>
  <si>
    <t>Census Tract 1110.21, Tarrant County, Texas</t>
  </si>
  <si>
    <t>48439111022</t>
  </si>
  <si>
    <t>Census Tract 1110.22, Tarrant County, Texas</t>
  </si>
  <si>
    <t>48439111023</t>
  </si>
  <si>
    <t>Census Tract 1110.23, Tarrant County, Texas</t>
  </si>
  <si>
    <t>48439111024</t>
  </si>
  <si>
    <t>Census Tract 1110.24, Tarrant County, Texas</t>
  </si>
  <si>
    <t>48439111025</t>
  </si>
  <si>
    <t>Census Tract 1110.25, Tarrant County, Texas</t>
  </si>
  <si>
    <t>48439111026</t>
  </si>
  <si>
    <t>Census Tract 1110.26, Tarrant County, Texas</t>
  </si>
  <si>
    <t>48439111027</t>
  </si>
  <si>
    <t>Census Tract 1110.27, Tarrant County, Texas</t>
  </si>
  <si>
    <t>48439111028</t>
  </si>
  <si>
    <t>Census Tract 1110.28, Tarrant County, Texas</t>
  </si>
  <si>
    <t>48439111029</t>
  </si>
  <si>
    <t>Census Tract 1110.29, Tarrant County, Texas</t>
  </si>
  <si>
    <t>48439111030</t>
  </si>
  <si>
    <t>Census Tract 1110.30, Tarrant County, Texas</t>
  </si>
  <si>
    <t>48439111031</t>
  </si>
  <si>
    <t>Census Tract 1110.31, Tarrant County, Texas</t>
  </si>
  <si>
    <t>48439111032</t>
  </si>
  <si>
    <t>Census Tract 1110.32, Tarrant County, Texas</t>
  </si>
  <si>
    <t>48439111033</t>
  </si>
  <si>
    <t>Census Tract 1110.33, Tarrant County, Texas</t>
  </si>
  <si>
    <t>48439111102</t>
  </si>
  <si>
    <t>48439111103</t>
  </si>
  <si>
    <t>48439111104</t>
  </si>
  <si>
    <t>48439111202</t>
  </si>
  <si>
    <t>48439111203</t>
  </si>
  <si>
    <t>48439111204</t>
  </si>
  <si>
    <t>48439111304</t>
  </si>
  <si>
    <t>48439111306</t>
  </si>
  <si>
    <t>48439111307</t>
  </si>
  <si>
    <t>48439111308</t>
  </si>
  <si>
    <t>48439111309</t>
  </si>
  <si>
    <t>48439111311</t>
  </si>
  <si>
    <t>48439111312</t>
  </si>
  <si>
    <t>48439111314</t>
  </si>
  <si>
    <t>48439111315</t>
  </si>
  <si>
    <t>Census Tract 1113.15, Tarrant County, Texas</t>
  </si>
  <si>
    <t>48439111316</t>
  </si>
  <si>
    <t>Census Tract 1113.16, Tarrant County, Texas</t>
  </si>
  <si>
    <t>48439111317</t>
  </si>
  <si>
    <t>Census Tract 1113.17, Tarrant County, Texas</t>
  </si>
  <si>
    <t>48439111318</t>
  </si>
  <si>
    <t>Census Tract 1113.18, Tarrant County, Texas</t>
  </si>
  <si>
    <t>48439111319</t>
  </si>
  <si>
    <t>Census Tract 1113.19, Tarrant County, Texas</t>
  </si>
  <si>
    <t>48439111320</t>
  </si>
  <si>
    <t>Census Tract 1113.20, Tarrant County, Texas</t>
  </si>
  <si>
    <t>48439111402</t>
  </si>
  <si>
    <t>48439111405</t>
  </si>
  <si>
    <t>48439111406</t>
  </si>
  <si>
    <t>48439111407</t>
  </si>
  <si>
    <t>48439111408</t>
  </si>
  <si>
    <t>48439111409</t>
  </si>
  <si>
    <t>48439111410</t>
  </si>
  <si>
    <t>Census Tract 1114.10, Tarrant County, Texas</t>
  </si>
  <si>
    <t>48439111411</t>
  </si>
  <si>
    <t>Census Tract 1114.11, Tarrant County, Texas</t>
  </si>
  <si>
    <t>48439111505</t>
  </si>
  <si>
    <t>48439111506</t>
  </si>
  <si>
    <t>48439111513</t>
  </si>
  <si>
    <t>48439111514</t>
  </si>
  <si>
    <t>48439111516</t>
  </si>
  <si>
    <t>48439111522</t>
  </si>
  <si>
    <t>48439111525</t>
  </si>
  <si>
    <t>48439111526</t>
  </si>
  <si>
    <t>48439111529</t>
  </si>
  <si>
    <t>48439111530</t>
  </si>
  <si>
    <t>48439111531</t>
  </si>
  <si>
    <t>48439111532</t>
  </si>
  <si>
    <t>48439111533</t>
  </si>
  <si>
    <t>48439111534</t>
  </si>
  <si>
    <t>48439111536</t>
  </si>
  <si>
    <t>48439111538</t>
  </si>
  <si>
    <t>48439111540</t>
  </si>
  <si>
    <t>48439111541</t>
  </si>
  <si>
    <t>48439111542</t>
  </si>
  <si>
    <t>48439111543</t>
  </si>
  <si>
    <t>48439111544</t>
  </si>
  <si>
    <t>48439111545</t>
  </si>
  <si>
    <t>48439111546</t>
  </si>
  <si>
    <t>48439111551</t>
  </si>
  <si>
    <t>48439111552</t>
  </si>
  <si>
    <t>48439111553</t>
  </si>
  <si>
    <t>48439111554</t>
  </si>
  <si>
    <t>Census Tract 1115.54, Tarrant County, Texas</t>
  </si>
  <si>
    <t>48439111555</t>
  </si>
  <si>
    <t>Census Tract 1115.55, Tarrant County, Texas</t>
  </si>
  <si>
    <t>48439111556</t>
  </si>
  <si>
    <t>Census Tract 1115.56, Tarrant County, Texas</t>
  </si>
  <si>
    <t>48439111557</t>
  </si>
  <si>
    <t>Census Tract 1115.57, Tarrant County, Texas</t>
  </si>
  <si>
    <t>48439111558</t>
  </si>
  <si>
    <t>Census Tract 1115.58, Tarrant County, Texas</t>
  </si>
  <si>
    <t>48439111559</t>
  </si>
  <si>
    <t>Census Tract 1115.59, Tarrant County, Texas</t>
  </si>
  <si>
    <t>48439111560</t>
  </si>
  <si>
    <t>Census Tract 1115.60, Tarrant County, Texas</t>
  </si>
  <si>
    <t>48439111561</t>
  </si>
  <si>
    <t>Census Tract 1115.61, Tarrant County, Texas</t>
  </si>
  <si>
    <t>48439111562</t>
  </si>
  <si>
    <t>Census Tract 1115.62, Tarrant County, Texas</t>
  </si>
  <si>
    <t>48439111563</t>
  </si>
  <si>
    <t>Census Tract 1115.63, Tarrant County, Texas</t>
  </si>
  <si>
    <t>48439111564</t>
  </si>
  <si>
    <t>Census Tract 1115.64, Tarrant County, Texas</t>
  </si>
  <si>
    <t>48439111565</t>
  </si>
  <si>
    <t>Census Tract 1115.65, Tarrant County, Texas</t>
  </si>
  <si>
    <t>48439111566</t>
  </si>
  <si>
    <t>Census Tract 1115.66, Tarrant County, Texas</t>
  </si>
  <si>
    <t>48439111567</t>
  </si>
  <si>
    <t>Census Tract 1115.67, Tarrant County, Texas</t>
  </si>
  <si>
    <t>48439111568</t>
  </si>
  <si>
    <t>Census Tract 1115.68, Tarrant County, Texas</t>
  </si>
  <si>
    <t>48439111569</t>
  </si>
  <si>
    <t>Census Tract 1115.69, Tarrant County, Texas</t>
  </si>
  <si>
    <t>48439111570</t>
  </si>
  <si>
    <t>Census Tract 1115.70, Tarrant County, Texas</t>
  </si>
  <si>
    <t>48439111571</t>
  </si>
  <si>
    <t>Census Tract 1115.71, Tarrant County, Texas</t>
  </si>
  <si>
    <t>48439111572</t>
  </si>
  <si>
    <t>Census Tract 1115.72, Tarrant County, Texas</t>
  </si>
  <si>
    <t>48439113003</t>
  </si>
  <si>
    <t>Census Tract 1130.03, Tarrant County, Texas</t>
  </si>
  <si>
    <t>48439113004</t>
  </si>
  <si>
    <t>Census Tract 1130.04, Tarrant County, Texas</t>
  </si>
  <si>
    <t>48439113005</t>
  </si>
  <si>
    <t>Census Tract 1130.05, Tarrant County, Texas</t>
  </si>
  <si>
    <t>48439113006</t>
  </si>
  <si>
    <t>Census Tract 1130.06, Tarrant County, Texas</t>
  </si>
  <si>
    <t>48439113007</t>
  </si>
  <si>
    <t>Census Tract 1130.07, Tarrant County, Texas</t>
  </si>
  <si>
    <t>48439113102</t>
  </si>
  <si>
    <t>48439113104</t>
  </si>
  <si>
    <t>48439113107</t>
  </si>
  <si>
    <t>48439113108</t>
  </si>
  <si>
    <t>48439113109</t>
  </si>
  <si>
    <t>48439113110</t>
  </si>
  <si>
    <t>48439113112</t>
  </si>
  <si>
    <t>48439113115</t>
  </si>
  <si>
    <t>48439113116</t>
  </si>
  <si>
    <t>48439113117</t>
  </si>
  <si>
    <t>Census Tract 1131.17, Tarrant County, Texas</t>
  </si>
  <si>
    <t>48439113118</t>
  </si>
  <si>
    <t>Census Tract 1131.18, Tarrant County, Texas</t>
  </si>
  <si>
    <t>48439113119</t>
  </si>
  <si>
    <t>Census Tract 1131.19, Tarrant County, Texas</t>
  </si>
  <si>
    <t>48439113120</t>
  </si>
  <si>
    <t>Census Tract 1131.20, Tarrant County, Texas</t>
  </si>
  <si>
    <t>48439113121</t>
  </si>
  <si>
    <t>Census Tract 1131.21, Tarrant County, Texas</t>
  </si>
  <si>
    <t>48439113122</t>
  </si>
  <si>
    <t>Census Tract 1131.22, Tarrant County, Texas</t>
  </si>
  <si>
    <t>48439113206</t>
  </si>
  <si>
    <t>48439113207</t>
  </si>
  <si>
    <t>48439113210</t>
  </si>
  <si>
    <t>48439113212</t>
  </si>
  <si>
    <t>48439113213</t>
  </si>
  <si>
    <t>48439113214</t>
  </si>
  <si>
    <t>48439113215</t>
  </si>
  <si>
    <t>48439113216</t>
  </si>
  <si>
    <t>48439113217</t>
  </si>
  <si>
    <t>48439113218</t>
  </si>
  <si>
    <t>48439113221</t>
  </si>
  <si>
    <t>48439113222</t>
  </si>
  <si>
    <t>Census Tract 1132.22, Tarrant County, Texas</t>
  </si>
  <si>
    <t>48439113223</t>
  </si>
  <si>
    <t>Census Tract 1132.23, Tarrant County, Texas</t>
  </si>
  <si>
    <t>48439113301</t>
  </si>
  <si>
    <t>48439113302</t>
  </si>
  <si>
    <t>48439113403</t>
  </si>
  <si>
    <t>48439113404</t>
  </si>
  <si>
    <t>48439113407</t>
  </si>
  <si>
    <t>48439113408</t>
  </si>
  <si>
    <t>48439113409</t>
  </si>
  <si>
    <t>Census Tract 1134.09, Tarrant County, Texas</t>
  </si>
  <si>
    <t>48439113410</t>
  </si>
  <si>
    <t>Census Tract 1134.10, Tarrant County, Texas</t>
  </si>
  <si>
    <t>48439113509</t>
  </si>
  <si>
    <t>48439113510</t>
  </si>
  <si>
    <t>48439113511</t>
  </si>
  <si>
    <t>48439113512</t>
  </si>
  <si>
    <t>48439113513</t>
  </si>
  <si>
    <t>48439113514</t>
  </si>
  <si>
    <t>48439113516</t>
  </si>
  <si>
    <t>48439113517</t>
  </si>
  <si>
    <t>48439113519</t>
  </si>
  <si>
    <t>48439113520</t>
  </si>
  <si>
    <t>48439113521</t>
  </si>
  <si>
    <t>Census Tract 1135.21, Tarrant County, Texas</t>
  </si>
  <si>
    <t>48439113522</t>
  </si>
  <si>
    <t>Census Tract 1135.22, Tarrant County, Texas</t>
  </si>
  <si>
    <t>48439113607</t>
  </si>
  <si>
    <t>48439113611</t>
  </si>
  <si>
    <t>48439113612</t>
  </si>
  <si>
    <t>48439113613</t>
  </si>
  <si>
    <t>48439113618</t>
  </si>
  <si>
    <t>48439113619</t>
  </si>
  <si>
    <t>48439113622</t>
  </si>
  <si>
    <t>48439113623</t>
  </si>
  <si>
    <t>48439113624</t>
  </si>
  <si>
    <t>48439113625</t>
  </si>
  <si>
    <t>48439113626</t>
  </si>
  <si>
    <t>48439113628</t>
  </si>
  <si>
    <t>48439113629</t>
  </si>
  <si>
    <t>48439113630</t>
  </si>
  <si>
    <t>48439113632</t>
  </si>
  <si>
    <t>48439113633</t>
  </si>
  <si>
    <t>48439113634</t>
  </si>
  <si>
    <t>48439113635</t>
  </si>
  <si>
    <t>Census Tract 1136.35, Tarrant County, Texas</t>
  </si>
  <si>
    <t>48439113636</t>
  </si>
  <si>
    <t>Census Tract 1136.36, Tarrant County, Texas</t>
  </si>
  <si>
    <t>48439113637</t>
  </si>
  <si>
    <t>Census Tract 1136.37, Tarrant County, Texas</t>
  </si>
  <si>
    <t>48439113638</t>
  </si>
  <si>
    <t>Census Tract 1136.38, Tarrant County, Texas</t>
  </si>
  <si>
    <t>48439113639</t>
  </si>
  <si>
    <t>Census Tract 1136.39, Tarrant County, Texas</t>
  </si>
  <si>
    <t>48439113640</t>
  </si>
  <si>
    <t>Census Tract 1136.40, Tarrant County, Texas</t>
  </si>
  <si>
    <t>48439113707</t>
  </si>
  <si>
    <t>48439113709</t>
  </si>
  <si>
    <t>48439113710</t>
  </si>
  <si>
    <t>48439113711</t>
  </si>
  <si>
    <t>48439113712</t>
  </si>
  <si>
    <t>Census Tract 1137.12, Tarrant County, Texas</t>
  </si>
  <si>
    <t>48439113713</t>
  </si>
  <si>
    <t>Census Tract 1137.13, Tarrant County, Texas</t>
  </si>
  <si>
    <t>48439113714</t>
  </si>
  <si>
    <t>Census Tract 1137.14, Tarrant County, Texas</t>
  </si>
  <si>
    <t>48439113715</t>
  </si>
  <si>
    <t>Census Tract 1137.15, Tarrant County, Texas</t>
  </si>
  <si>
    <t>48439113716</t>
  </si>
  <si>
    <t>Census Tract 1137.16, Tarrant County, Texas</t>
  </si>
  <si>
    <t>48439113803</t>
  </si>
  <si>
    <t>48439113808</t>
  </si>
  <si>
    <t>48439113809</t>
  </si>
  <si>
    <t>48439113810</t>
  </si>
  <si>
    <t>48439113811</t>
  </si>
  <si>
    <t>48439113812</t>
  </si>
  <si>
    <t>48439113813</t>
  </si>
  <si>
    <t>48439113814</t>
  </si>
  <si>
    <t>48439113815</t>
  </si>
  <si>
    <t>48439113816</t>
  </si>
  <si>
    <t>48439113906</t>
  </si>
  <si>
    <t>48439113908</t>
  </si>
  <si>
    <t>48439113912</t>
  </si>
  <si>
    <t>48439113916</t>
  </si>
  <si>
    <t>48439113917</t>
  </si>
  <si>
    <t>48439113918</t>
  </si>
  <si>
    <t>48439113919</t>
  </si>
  <si>
    <t>48439113920</t>
  </si>
  <si>
    <t>48439113923</t>
  </si>
  <si>
    <t>48439113924</t>
  </si>
  <si>
    <t>48439113925</t>
  </si>
  <si>
    <t>48439113930</t>
  </si>
  <si>
    <t>Census Tract 1139.30, Tarrant County, Texas</t>
  </si>
  <si>
    <t>48439113931</t>
  </si>
  <si>
    <t>Census Tract 1139.31, Tarrant County, Texas</t>
  </si>
  <si>
    <t>48439113932</t>
  </si>
  <si>
    <t>Census Tract 1139.32, Tarrant County, Texas</t>
  </si>
  <si>
    <t>48439113933</t>
  </si>
  <si>
    <t>Census Tract 1139.33, Tarrant County, Texas</t>
  </si>
  <si>
    <t>48439113934</t>
  </si>
  <si>
    <t>Census Tract 1139.34, Tarrant County, Texas</t>
  </si>
  <si>
    <t>48439113935</t>
  </si>
  <si>
    <t>Census Tract 1139.35, Tarrant County, Texas</t>
  </si>
  <si>
    <t>48439113936</t>
  </si>
  <si>
    <t>Census Tract 1139.36, Tarrant County, Texas</t>
  </si>
  <si>
    <t>48439113937</t>
  </si>
  <si>
    <t>Census Tract 1139.37, Tarrant County, Texas</t>
  </si>
  <si>
    <t>48439113938</t>
  </si>
  <si>
    <t>Census Tract 1139.38, Tarrant County, Texas</t>
  </si>
  <si>
    <t>48439113939</t>
  </si>
  <si>
    <t>Census Tract 1139.39, Tarrant County, Texas</t>
  </si>
  <si>
    <t>48439113940</t>
  </si>
  <si>
    <t>Census Tract 1139.40, Tarrant County, Texas</t>
  </si>
  <si>
    <t>48439113941</t>
  </si>
  <si>
    <t>Census Tract 1139.41, Tarrant County, Texas</t>
  </si>
  <si>
    <t>48439113942</t>
  </si>
  <si>
    <t>Census Tract 1139.42, Tarrant County, Texas</t>
  </si>
  <si>
    <t>48439113943</t>
  </si>
  <si>
    <t>Census Tract 1139.43, Tarrant County, Texas</t>
  </si>
  <si>
    <t>48439113944</t>
  </si>
  <si>
    <t>Census Tract 1139.44, Tarrant County, Texas</t>
  </si>
  <si>
    <t>48439113945</t>
  </si>
  <si>
    <t>Census Tract 1139.45, Tarrant County, Texas</t>
  </si>
  <si>
    <t>48439113946</t>
  </si>
  <si>
    <t>Census Tract 1139.46, Tarrant County, Texas</t>
  </si>
  <si>
    <t>48439113947</t>
  </si>
  <si>
    <t>Census Tract 1139.47, Tarrant County, Texas</t>
  </si>
  <si>
    <t>48439113948</t>
  </si>
  <si>
    <t>Census Tract 1139.48, Tarrant County, Texas</t>
  </si>
  <si>
    <t>48439113949</t>
  </si>
  <si>
    <t>Census Tract 1139.49, Tarrant County, Texas</t>
  </si>
  <si>
    <t>48439113950</t>
  </si>
  <si>
    <t>Census Tract 1139.50, Tarrant County, Texas</t>
  </si>
  <si>
    <t>48439113951</t>
  </si>
  <si>
    <t>Census Tract 1139.51, Tarrant County, Texas</t>
  </si>
  <si>
    <t>48439113952</t>
  </si>
  <si>
    <t>Census Tract 1139.52, Tarrant County, Texas</t>
  </si>
  <si>
    <t>48439113953</t>
  </si>
  <si>
    <t>Census Tract 1139.53, Tarrant County, Texas</t>
  </si>
  <si>
    <t>48439113954</t>
  </si>
  <si>
    <t>Census Tract 1139.54, Tarrant County, Texas</t>
  </si>
  <si>
    <t>48439113955</t>
  </si>
  <si>
    <t>Census Tract 1139.55, Tarrant County, Texas</t>
  </si>
  <si>
    <t>48439113956</t>
  </si>
  <si>
    <t>Census Tract 1139.56, Tarrant County, Texas</t>
  </si>
  <si>
    <t>48439113957</t>
  </si>
  <si>
    <t>Census Tract 1139.57, Tarrant County, Texas</t>
  </si>
  <si>
    <t>48439113958</t>
  </si>
  <si>
    <t>Census Tract 1139.58, Tarrant County, Texas</t>
  </si>
  <si>
    <t>48439114003</t>
  </si>
  <si>
    <t>48439114006</t>
  </si>
  <si>
    <t>48439114009</t>
  </si>
  <si>
    <t>Census Tract 1140.09, Tarrant County, Texas</t>
  </si>
  <si>
    <t>48439114010</t>
  </si>
  <si>
    <t>Census Tract 1140.10, Tarrant County, Texas</t>
  </si>
  <si>
    <t>48439114011</t>
  </si>
  <si>
    <t>Census Tract 1140.11, Tarrant County, Texas</t>
  </si>
  <si>
    <t>48439114012</t>
  </si>
  <si>
    <t>Census Tract 1140.12, Tarrant County, Texas</t>
  </si>
  <si>
    <t>48439114013</t>
  </si>
  <si>
    <t>Census Tract 1140.13, Tarrant County, Texas</t>
  </si>
  <si>
    <t>48439114014</t>
  </si>
  <si>
    <t>Census Tract 1140.14, Tarrant County, Texas</t>
  </si>
  <si>
    <t>48439114015</t>
  </si>
  <si>
    <t>Census Tract 1140.15, Tarrant County, Texas</t>
  </si>
  <si>
    <t>48439114105</t>
  </si>
  <si>
    <t>Census Tract 1141.05, Tarrant County, Texas</t>
  </si>
  <si>
    <t>48439114106</t>
  </si>
  <si>
    <t>Census Tract 1141.06, Tarrant County, Texas</t>
  </si>
  <si>
    <t>48439114107</t>
  </si>
  <si>
    <t>Census Tract 1141.07, Tarrant County, Texas</t>
  </si>
  <si>
    <t>48439114108</t>
  </si>
  <si>
    <t>Census Tract 1141.08, Tarrant County, Texas</t>
  </si>
  <si>
    <t>48439114109</t>
  </si>
  <si>
    <t>Census Tract 1141.09, Tarrant County, Texas</t>
  </si>
  <si>
    <t>48439114110</t>
  </si>
  <si>
    <t>Census Tract 1141.10, Tarrant County, Texas</t>
  </si>
  <si>
    <t>48439114111</t>
  </si>
  <si>
    <t>Census Tract 1141.11, Tarrant County, Texas</t>
  </si>
  <si>
    <t>48439114112</t>
  </si>
  <si>
    <t>Census Tract 1141.12, Tarrant County, Texas</t>
  </si>
  <si>
    <t>48439114113</t>
  </si>
  <si>
    <t>Census Tract 1141.13, Tarrant County, Texas</t>
  </si>
  <si>
    <t>48439114203</t>
  </si>
  <si>
    <t>48439114204</t>
  </si>
  <si>
    <t>48439114205</t>
  </si>
  <si>
    <t>48439114206</t>
  </si>
  <si>
    <t>48439114207</t>
  </si>
  <si>
    <t>48439121605</t>
  </si>
  <si>
    <t>48439121606</t>
  </si>
  <si>
    <t>48439121608</t>
  </si>
  <si>
    <t>48439121609</t>
  </si>
  <si>
    <t>48439121610</t>
  </si>
  <si>
    <t>48439121611</t>
  </si>
  <si>
    <t>48439121612</t>
  </si>
  <si>
    <t>Census Tract 1216.12, Tarrant County, Texas</t>
  </si>
  <si>
    <t>48439121613</t>
  </si>
  <si>
    <t>Census Tract 1216.13, Tarrant County, Texas</t>
  </si>
  <si>
    <t>48439121614</t>
  </si>
  <si>
    <t>Census Tract 1216.14, Tarrant County, Texas</t>
  </si>
  <si>
    <t>48439121615</t>
  </si>
  <si>
    <t>Census Tract 1216.15, Tarrant County, Texas</t>
  </si>
  <si>
    <t>48439121702</t>
  </si>
  <si>
    <t>48439121703</t>
  </si>
  <si>
    <t>48439121704</t>
  </si>
  <si>
    <t>48439121904</t>
  </si>
  <si>
    <t>48439121905</t>
  </si>
  <si>
    <t>48439121906</t>
  </si>
  <si>
    <t>48439121907</t>
  </si>
  <si>
    <t>Census Tract 1219.07, Tarrant County, Texas</t>
  </si>
  <si>
    <t>48439121908</t>
  </si>
  <si>
    <t>Census Tract 1219.08, Tarrant County, Texas</t>
  </si>
  <si>
    <t>48439122001</t>
  </si>
  <si>
    <t>48439122002</t>
  </si>
  <si>
    <t>48439122100</t>
  </si>
  <si>
    <t>48439122200</t>
  </si>
  <si>
    <t>48439122300</t>
  </si>
  <si>
    <t>48439122401</t>
  </si>
  <si>
    <t>Census Tract 1224.01, Tarrant County, Texas</t>
  </si>
  <si>
    <t>48439122402</t>
  </si>
  <si>
    <t>Census Tract 1224.02, Tarrant County, Texas</t>
  </si>
  <si>
    <t>48439122500</t>
  </si>
  <si>
    <t>48439122600</t>
  </si>
  <si>
    <t>48439122701</t>
  </si>
  <si>
    <t>Census Tract 1227.01, Tarrant County, Texas</t>
  </si>
  <si>
    <t>48439122702</t>
  </si>
  <si>
    <t>Census Tract 1227.02, Tarrant County, Texas</t>
  </si>
  <si>
    <t>48439122801</t>
  </si>
  <si>
    <t>48439122802</t>
  </si>
  <si>
    <t>48439122901</t>
  </si>
  <si>
    <t>Census Tract 1229.01, Tarrant County, Texas</t>
  </si>
  <si>
    <t>48439122902</t>
  </si>
  <si>
    <t>Census Tract 1229.02, Tarrant County, Texas</t>
  </si>
  <si>
    <t>48439123001</t>
  </si>
  <si>
    <t>Census Tract 1230.01, Tarrant County, Texas</t>
  </si>
  <si>
    <t>48439123002</t>
  </si>
  <si>
    <t>Census Tract 1230.02, Tarrant County, Texas</t>
  </si>
  <si>
    <t>48439123100</t>
  </si>
  <si>
    <t>48439123200</t>
  </si>
  <si>
    <t>48439123301</t>
  </si>
  <si>
    <t>Census Tract 1233.01, Tarrant County, Texas</t>
  </si>
  <si>
    <t>48439123302</t>
  </si>
  <si>
    <t>Census Tract 1233.02, Tarrant County, Texas</t>
  </si>
  <si>
    <t>48439123500</t>
  </si>
  <si>
    <t>48439123600</t>
  </si>
  <si>
    <t>48439123700</t>
  </si>
  <si>
    <t>Census Tract 1237, Tarrant County, Texas</t>
  </si>
  <si>
    <t>48439980000</t>
  </si>
  <si>
    <t>48497150101</t>
  </si>
  <si>
    <t>48497150103</t>
  </si>
  <si>
    <t>Census Tract 1501.03, Wise County, Texas</t>
  </si>
  <si>
    <t>48497150104</t>
  </si>
  <si>
    <t>Census Tract 1501.04, Wise County, Texas</t>
  </si>
  <si>
    <t>48497150201</t>
  </si>
  <si>
    <t>Census Tract 1502.01, Wise County, Texas</t>
  </si>
  <si>
    <t>48497150202</t>
  </si>
  <si>
    <t>Census Tract 1502.02, Wise County, Texas</t>
  </si>
  <si>
    <t>48497150300</t>
  </si>
  <si>
    <t>48497150402</t>
  </si>
  <si>
    <t>48497150403</t>
  </si>
  <si>
    <t>48497150404</t>
  </si>
  <si>
    <t>Census Tract 1504.04, Wise County, Texas</t>
  </si>
  <si>
    <t>48497150405</t>
  </si>
  <si>
    <t>Census Tract 1504.05, Wise County, Texas</t>
  </si>
  <si>
    <t>48497150500</t>
  </si>
  <si>
    <t>48497150603</t>
  </si>
  <si>
    <t>48497150604</t>
  </si>
  <si>
    <t>Census Tract 1506.04, Wise County, Texas</t>
  </si>
  <si>
    <t>48497150605</t>
  </si>
  <si>
    <t>Census Tract 1506.05, Wise County, Texas</t>
  </si>
  <si>
    <t>48497150606</t>
  </si>
  <si>
    <t>Census Tract 1506.06, Wise County, Texas</t>
  </si>
  <si>
    <t>48497150607</t>
  </si>
  <si>
    <t>Census Tract 1506.07, Wise County, Texas</t>
  </si>
  <si>
    <t>V</t>
  </si>
  <si>
    <t>VE</t>
  </si>
  <si>
    <t>V1-V30</t>
  </si>
  <si>
    <t>D</t>
  </si>
  <si>
    <t>FEMA Flood Zone</t>
  </si>
  <si>
    <t>None</t>
  </si>
  <si>
    <t>Will a zoning variance be sought? If so, please describe.</t>
  </si>
  <si>
    <r>
      <rPr>
        <b/>
        <sz val="12"/>
        <color theme="1"/>
        <rFont val="Calibri"/>
        <family val="2"/>
        <scheme val="minor"/>
      </rPr>
      <t>FEMA Flood Zone Designation</t>
    </r>
    <r>
      <rPr>
        <sz val="12"/>
        <color theme="1"/>
        <rFont val="Calibri"/>
        <family val="2"/>
        <scheme val="minor"/>
      </rPr>
      <t xml:space="preserve">
(please use dropdown list)</t>
    </r>
  </si>
  <si>
    <r>
      <rPr>
        <b/>
        <sz val="12"/>
        <color theme="1"/>
        <rFont val="Calibri"/>
        <family val="2"/>
        <scheme val="minor"/>
      </rPr>
      <t>Local Flood Zone Designation
(designation found at http://oneaddress.fortworthtexas.gov/)</t>
    </r>
    <r>
      <rPr>
        <sz val="12"/>
        <color theme="1"/>
        <rFont val="Calibri"/>
        <family val="2"/>
        <scheme val="minor"/>
      </rPr>
      <t xml:space="preserve">
(please use dropdown list)</t>
    </r>
  </si>
  <si>
    <t>Local Flood Zone</t>
  </si>
  <si>
    <t>* While not required by the 2023 HTC Policy, please indicate if the development will include PSH units.</t>
  </si>
  <si>
    <r>
      <rPr>
        <b/>
        <sz val="12"/>
        <color theme="1"/>
        <rFont val="Calibri"/>
        <family val="2"/>
        <scheme val="minor"/>
      </rPr>
      <t xml:space="preserve">How will the development contribute to the City's Revitalization Efforts? </t>
    </r>
    <r>
      <rPr>
        <sz val="12"/>
        <color theme="1"/>
        <rFont val="Calibri"/>
        <family val="2"/>
        <scheme val="minor"/>
      </rPr>
      <t>(Reference how the development aligns with the City's current Comprehensive Plan)</t>
    </r>
  </si>
  <si>
    <t>Potential High Water Area</t>
  </si>
  <si>
    <t>City Flood Risk Area</t>
  </si>
  <si>
    <t>Trade/ Technical/ Undergraduate School</t>
  </si>
  <si>
    <t>Neighborhood Services Staff 
(htc@fortworthtexas.gov)</t>
  </si>
  <si>
    <t xml:space="preserve">Information Session 1 </t>
  </si>
  <si>
    <t>School District</t>
  </si>
  <si>
    <t>Aledo ISD</t>
  </si>
  <si>
    <t>Arlington ISD</t>
  </si>
  <si>
    <t>Azle ISD</t>
  </si>
  <si>
    <t>Birdville ISD</t>
  </si>
  <si>
    <t>Burleson ISD</t>
  </si>
  <si>
    <t>Carroll ISD</t>
  </si>
  <si>
    <t>Castleberry ISD</t>
  </si>
  <si>
    <t>Crowley ISD</t>
  </si>
  <si>
    <t>Eagle Mountain-Saginaw ISD</t>
  </si>
  <si>
    <t>Everman ISD</t>
  </si>
  <si>
    <t>Fort Worth ISD</t>
  </si>
  <si>
    <t>Godley ISD</t>
  </si>
  <si>
    <t>Grapevine-Colleyville ISD</t>
  </si>
  <si>
    <t>Hurst-Euless-Bedford ISD</t>
  </si>
  <si>
    <t>Keller ISD</t>
  </si>
  <si>
    <t>Kennedale ISD</t>
  </si>
  <si>
    <t>Lake Worth ISD</t>
  </si>
  <si>
    <t>Lewisville ISD</t>
  </si>
  <si>
    <t>Mansfield ISD</t>
  </si>
  <si>
    <t>Northwest ISD</t>
  </si>
  <si>
    <t>White Settlement ISD</t>
  </si>
  <si>
    <t>County</t>
  </si>
  <si>
    <t>Denton</t>
  </si>
  <si>
    <t>Parker</t>
  </si>
  <si>
    <t>Tarrant</t>
  </si>
  <si>
    <t>City</t>
  </si>
  <si>
    <t>Fort Worth</t>
  </si>
  <si>
    <t>Average Rate</t>
  </si>
  <si>
    <t>2016-2017</t>
  </si>
  <si>
    <t>2017-2018</t>
  </si>
  <si>
    <t>2018-2019</t>
  </si>
  <si>
    <t>2019-2020</t>
  </si>
  <si>
    <t>2020-2021</t>
  </si>
  <si>
    <t>Water District</t>
  </si>
  <si>
    <t xml:space="preserve">Tarrant Regional Water District </t>
  </si>
  <si>
    <t>Hospital</t>
  </si>
  <si>
    <t>JPS Health Network</t>
  </si>
  <si>
    <t>Junior College</t>
  </si>
  <si>
    <t>Tarrant County College</t>
  </si>
  <si>
    <t>4-Alan Blaylock</t>
  </si>
  <si>
    <r>
      <t>The</t>
    </r>
    <r>
      <rPr>
        <b/>
        <sz val="12"/>
        <color theme="1"/>
        <rFont val="Calibri"/>
        <family val="2"/>
        <scheme val="minor"/>
      </rPr>
      <t xml:space="preserve"> 0-30% AMI unit percentages</t>
    </r>
    <r>
      <rPr>
        <sz val="12"/>
        <color theme="1"/>
        <rFont val="Calibri"/>
        <family val="2"/>
        <scheme val="minor"/>
      </rPr>
      <t xml:space="preserve"> </t>
    </r>
    <r>
      <rPr>
        <b/>
        <sz val="12"/>
        <color theme="1"/>
        <rFont val="Calibri"/>
        <family val="2"/>
        <scheme val="minor"/>
      </rPr>
      <t xml:space="preserve">must turn green </t>
    </r>
    <r>
      <rPr>
        <sz val="12"/>
        <color theme="1"/>
        <rFont val="Calibri"/>
        <family val="2"/>
        <scheme val="minor"/>
      </rPr>
      <t>to qualify a development for a resolution of support or no objection.</t>
    </r>
  </si>
  <si>
    <t>0-30% AMI Unit Percentage
(For 9% HTC applications ONLY)</t>
  </si>
  <si>
    <t>Tax Exemption Info</t>
  </si>
  <si>
    <t>Average Rate of Change</t>
  </si>
  <si>
    <t xml:space="preserve">     </t>
  </si>
  <si>
    <t>2021-2022</t>
  </si>
  <si>
    <t>Totals</t>
  </si>
  <si>
    <t>NOI / FMV (7% cap rate)</t>
  </si>
  <si>
    <t>1. Do we want to assume that tax rates will always decline over the next 20 years?</t>
  </si>
  <si>
    <t>2. What of the information in the table below do you want to show on the form?</t>
  </si>
  <si>
    <t>Total Estimated Annual Taxes</t>
  </si>
  <si>
    <t>x15=</t>
  </si>
  <si>
    <t>ISD</t>
  </si>
  <si>
    <t>15-Year Tax Impact Summary</t>
  </si>
  <si>
    <t>Total Estimated Fort Worth Taxes</t>
  </si>
  <si>
    <t>Total Estimated ISD Taxes</t>
  </si>
  <si>
    <t>Total Estimated Taxes of Other Entities</t>
  </si>
  <si>
    <t>Fair Market Value 
(FMV=NOI/7% cap rate)</t>
  </si>
  <si>
    <t xml:space="preserve">Total Estimated Taxes </t>
  </si>
  <si>
    <t>Lorraine Coleman said to only use 2022 data for estimates.</t>
  </si>
  <si>
    <t>See HTCApp tab for chosen info.</t>
  </si>
  <si>
    <t>Name of Amenity 
(if more than one, note distances in parentheses)</t>
  </si>
  <si>
    <t>Wishbone School (0.5-1.0 mi)
AB Reader School (&gt;2 mi)</t>
  </si>
  <si>
    <r>
      <t xml:space="preserve">Is the Development proposed to be exempt from paying property taxes?
</t>
    </r>
    <r>
      <rPr>
        <sz val="12"/>
        <color theme="1"/>
        <rFont val="Calibri"/>
        <family val="2"/>
        <scheme val="minor"/>
      </rPr>
      <t>If 'yes', complete this section. If 'no', skip to the Funding Request Info section.</t>
    </r>
  </si>
  <si>
    <t xml:space="preserve">Year 1 NOI from 15-year Proforma </t>
  </si>
  <si>
    <r>
      <rPr>
        <b/>
        <u/>
        <sz val="12"/>
        <color theme="1"/>
        <rFont val="Calibri"/>
        <family val="2"/>
        <scheme val="minor"/>
      </rPr>
      <t>INSTRUCTIONS</t>
    </r>
    <r>
      <rPr>
        <b/>
        <sz val="12"/>
        <color theme="1"/>
        <rFont val="Calibri"/>
        <family val="2"/>
        <scheme val="minor"/>
      </rPr>
      <t>:</t>
    </r>
    <r>
      <rPr>
        <sz val="12"/>
        <color theme="1"/>
        <rFont val="Calibri"/>
        <family val="2"/>
        <scheme val="minor"/>
      </rPr>
      <t xml:space="preserve"> Please submit a completed application along with supporting documentation as a single pdf portfolio to </t>
    </r>
    <r>
      <rPr>
        <b/>
        <sz val="12"/>
        <color theme="1"/>
        <rFont val="Calibri"/>
        <family val="2"/>
        <scheme val="minor"/>
      </rPr>
      <t>HTC@fortworthtexas.gov</t>
    </r>
    <r>
      <rPr>
        <sz val="12"/>
        <color theme="1"/>
        <rFont val="Calibri"/>
        <family val="2"/>
        <scheme val="minor"/>
      </rPr>
      <t xml:space="preserve"> by</t>
    </r>
    <r>
      <rPr>
        <b/>
        <sz val="12"/>
        <color theme="1"/>
        <rFont val="Calibri"/>
        <family val="2"/>
        <scheme val="minor"/>
      </rPr>
      <t xml:space="preserve"> 11:59 pm on Friday, January 13, 2023</t>
    </r>
    <r>
      <rPr>
        <sz val="12"/>
        <color theme="1"/>
        <rFont val="Calibri"/>
        <family val="2"/>
        <scheme val="minor"/>
      </rPr>
      <t xml:space="preserve">. File size limit is 20MB. 
Responses are to be given in the space provided. Those that reference attachments (i.e., see attachment) without addressing the question in the space provided will be considered incomplete. Incomplete applications will not be considered for a resolution.
</t>
    </r>
    <r>
      <rPr>
        <b/>
        <sz val="12"/>
        <color theme="1"/>
        <rFont val="Calibri"/>
        <family val="2"/>
        <scheme val="minor"/>
      </rPr>
      <t>Blue boxes are editable. White and grey boxes cannot be modified.</t>
    </r>
  </si>
  <si>
    <t>The following calculation of taxes is based on 2022 property tax rates and an estimate of the fair market value (FMV) of the development which is determined by dividing the net operating income (NOI) by the Tarrant Appraisal District's listed cap rate of 7%. Please enter the taxing entity information as it applies to the development address. The form will calculate the estimated 2022 annual property taxes as well as the value of the property taxes assessed over a 15-year period. 
If completing this section, please submit a 15-yr proforma.</t>
  </si>
  <si>
    <t>Proforma (if applicant intends for the development to be tax-exempt or intends to request funds)</t>
  </si>
  <si>
    <t>Written Notification of Neighborhood Information Session 2 (if applicable)</t>
  </si>
  <si>
    <r>
      <rPr>
        <b/>
        <sz val="12"/>
        <color theme="1"/>
        <rFont val="Calibri"/>
        <family val="2"/>
        <scheme val="minor"/>
      </rPr>
      <t>Is there an existing Land Use Restriction Agreement (LURA) or Housing Assistance Program (HAP) agreement that limits the number of market rate units that can be provided?</t>
    </r>
    <r>
      <rPr>
        <sz val="12"/>
        <color theme="1"/>
        <rFont val="Calibri"/>
        <family val="2"/>
        <scheme val="minor"/>
      </rPr>
      <t xml:space="preserve"> 
If yes, please provide a copy of the existing agreement.</t>
    </r>
  </si>
  <si>
    <r>
      <rPr>
        <b/>
        <sz val="12"/>
        <color theme="1"/>
        <rFont val="Calibri"/>
        <family val="2"/>
        <scheme val="minor"/>
      </rPr>
      <t xml:space="preserve">Provide a brief description of the development to be used for narrative purposes. 
</t>
    </r>
    <r>
      <rPr>
        <sz val="12"/>
        <color theme="1"/>
        <rFont val="Calibri"/>
        <family val="2"/>
        <scheme val="minor"/>
      </rPr>
      <t>(Include at a minimum: developer, development name, location, total number of units, target population, income levels to be served, summary of amenities, etc.)</t>
    </r>
  </si>
  <si>
    <r>
      <rPr>
        <b/>
        <u/>
        <sz val="12"/>
        <color theme="1"/>
        <rFont val="Calibri"/>
        <family val="2"/>
        <scheme val="minor"/>
      </rPr>
      <t>Note:</t>
    </r>
    <r>
      <rPr>
        <b/>
        <sz val="12"/>
        <color theme="1"/>
        <rFont val="Calibri"/>
        <family val="2"/>
        <scheme val="minor"/>
      </rPr>
      <t xml:space="preserve"> Completing this section serves as notification of the intent to request funds. Additional information may be requested in order to complete a funding application. The award of City or FWHFC funds is subject to the process as described in the policy and final City Council or FWHFC Board approval. A funding request will not be considered if this section is not completely filled out. If this section is incomplete and funding is desired, a separate written request will be required. If requesting funds, please submit a 15-yr proforma.</t>
    </r>
  </si>
  <si>
    <t>EXAMPLE</t>
  </si>
  <si>
    <t>Development Info (cont.)</t>
  </si>
  <si>
    <t>Additional Information for Consideration</t>
  </si>
  <si>
    <t>Provide any additional information you feel would be helpful for reviewers to know about the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</si>
</sst>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164" formatCode="[&lt;=9999999]###\-####;\(###\)\ ###\-####"/>
    <numFmt numFmtId="165" formatCode="&quot;$&quot;#,##0.00"/>
    <numFmt numFmtId="166" formatCode="&quot;$&quot;#,##0"/>
    <numFmt numFmtId="167" formatCode="0.0"/>
    <numFmt numFmtId="168" formatCode="&quot;$&quot;#,##0.000000_);[Red]\(&quot;$&quot;#,##0.000000\)"/>
    <numFmt numFmtId="169" formatCode="0.000000"/>
    <numFmt numFmtId="170" formatCode="0.00000000"/>
    <numFmt numFmtId="171" formatCode="_(&quot;$&quot;* #,##0_);_(&quot;$&quot;* \(#,##0\);_(&quot;$&quot;* &quot;-&quot;??_);_(@_)"/>
    <numFmt numFmtId="172" formatCode="#,##0.000000_);[Red]\(#,##0.000000\)"/>
  </numFmts>
  <fonts count="24" x14ac:knownFonts="1">
    <font>
      <sz val="11"/>
      <color theme="1"/>
      <name val="Calibri"/>
      <family val="2"/>
      <scheme val="minor"/>
    </font>
    <font>
      <sz val="12"/>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b/>
      <u/>
      <sz val="12"/>
      <color theme="1"/>
      <name val="Calibri"/>
      <family val="2"/>
      <scheme val="minor"/>
    </font>
    <font>
      <b/>
      <sz val="12"/>
      <color theme="1"/>
      <name val="Calibri"/>
      <family val="2"/>
      <scheme val="minor"/>
    </font>
    <font>
      <b/>
      <sz val="14"/>
      <color theme="0"/>
      <name val="Calibri"/>
      <family val="2"/>
      <scheme val="minor"/>
    </font>
    <font>
      <u/>
      <sz val="11"/>
      <color theme="10"/>
      <name val="Calibri"/>
      <family val="2"/>
      <scheme val="minor"/>
    </font>
    <font>
      <i/>
      <sz val="12"/>
      <color theme="1"/>
      <name val="Calibri"/>
      <family val="2"/>
      <scheme val="minor"/>
    </font>
    <font>
      <sz val="12"/>
      <color indexed="8"/>
      <name val="Calibri"/>
      <family val="2"/>
      <scheme val="minor"/>
    </font>
    <font>
      <b/>
      <sz val="12"/>
      <color rgb="FF000000"/>
      <name val="Calibri"/>
      <family val="2"/>
      <scheme val="minor"/>
    </font>
    <font>
      <b/>
      <sz val="12"/>
      <color indexed="8"/>
      <name val="Calibri"/>
      <family val="2"/>
      <scheme val="minor"/>
    </font>
    <font>
      <b/>
      <sz val="11"/>
      <color rgb="FFFF0000"/>
      <name val="Calibri"/>
      <family val="2"/>
      <scheme val="minor"/>
    </font>
    <font>
      <b/>
      <sz val="12"/>
      <name val="Calibri"/>
      <family val="2"/>
      <scheme val="minor"/>
    </font>
    <font>
      <sz val="11"/>
      <name val="Calibri"/>
      <family val="2"/>
      <scheme val="minor"/>
    </font>
    <font>
      <b/>
      <sz val="9"/>
      <color indexed="81"/>
      <name val="Tahoma"/>
      <family val="2"/>
    </font>
    <font>
      <sz val="9"/>
      <color indexed="81"/>
      <name val="Tahoma"/>
      <family val="2"/>
    </font>
    <font>
      <sz val="12"/>
      <name val="Calibri"/>
      <family val="2"/>
      <scheme val="minor"/>
    </font>
    <font>
      <sz val="10"/>
      <color rgb="FF000000"/>
      <name val="Calibri"/>
      <family val="2"/>
      <scheme val="minor"/>
    </font>
    <font>
      <i/>
      <sz val="11"/>
      <color theme="1"/>
      <name val="Calibri"/>
      <family val="2"/>
      <scheme val="minor"/>
    </font>
    <font>
      <b/>
      <i/>
      <sz val="11"/>
      <color theme="1"/>
      <name val="Calibri"/>
      <family val="2"/>
      <scheme val="minor"/>
    </font>
    <font>
      <b/>
      <sz val="14"/>
      <color theme="1"/>
      <name val="Calibri"/>
      <family val="2"/>
      <scheme val="minor"/>
    </font>
  </fonts>
  <fills count="8">
    <fill>
      <patternFill patternType="none"/>
    </fill>
    <fill>
      <patternFill patternType="gray125"/>
    </fill>
    <fill>
      <patternFill patternType="solid">
        <fgColor rgb="FFFF99CC"/>
        <bgColor indexed="64"/>
      </patternFill>
    </fill>
    <fill>
      <patternFill patternType="solid">
        <fgColor theme="4"/>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00B050"/>
        <bgColor indexed="64"/>
      </patternFill>
    </fill>
  </fills>
  <borders count="5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cellStyleXfs>
  <cellXfs count="273">
    <xf numFmtId="0" fontId="0" fillId="0" borderId="0" xfId="0"/>
    <xf numFmtId="0" fontId="0" fillId="0" borderId="0" xfId="0" applyAlignment="1">
      <alignment vertical="center"/>
    </xf>
    <xf numFmtId="0" fontId="5" fillId="4" borderId="20" xfId="0" applyFont="1" applyFill="1" applyBorder="1" applyAlignment="1" applyProtection="1">
      <alignment horizontal="center" wrapText="1" readingOrder="1"/>
      <protection locked="0"/>
    </xf>
    <xf numFmtId="0" fontId="5" fillId="4" borderId="23" xfId="0" applyFont="1" applyFill="1" applyBorder="1" applyAlignment="1" applyProtection="1">
      <alignment horizontal="center" wrapText="1" readingOrder="1"/>
      <protection locked="0"/>
    </xf>
    <xf numFmtId="0" fontId="5" fillId="4" borderId="17" xfId="0" applyFont="1" applyFill="1" applyBorder="1" applyAlignment="1" applyProtection="1">
      <alignment horizontal="center" wrapText="1" readingOrder="1"/>
      <protection locked="0"/>
    </xf>
    <xf numFmtId="0" fontId="5" fillId="4" borderId="26" xfId="0" applyFont="1" applyFill="1" applyBorder="1" applyAlignment="1" applyProtection="1">
      <alignment horizontal="center" wrapText="1" readingOrder="1"/>
      <protection locked="0"/>
    </xf>
    <xf numFmtId="0" fontId="14" fillId="0" borderId="0" xfId="0" applyFont="1"/>
    <xf numFmtId="0" fontId="4" fillId="0" borderId="0" xfId="0" applyFont="1"/>
    <xf numFmtId="0" fontId="7" fillId="0" borderId="18" xfId="0" applyFont="1" applyBorder="1" applyAlignment="1">
      <alignment horizontal="center" readingOrder="1"/>
    </xf>
    <xf numFmtId="9" fontId="7" fillId="0" borderId="19" xfId="0" applyNumberFormat="1" applyFont="1" applyBorder="1" applyAlignment="1">
      <alignment horizontal="center" wrapText="1" readingOrder="1"/>
    </xf>
    <xf numFmtId="9" fontId="7" fillId="0" borderId="19" xfId="0" applyNumberFormat="1" applyFont="1" applyBorder="1" applyAlignment="1">
      <alignment horizontal="center" readingOrder="1"/>
    </xf>
    <xf numFmtId="0" fontId="7" fillId="0" borderId="20" xfId="0" applyFont="1" applyBorder="1" applyAlignment="1">
      <alignment horizontal="center" wrapText="1" readingOrder="1"/>
    </xf>
    <xf numFmtId="0" fontId="7" fillId="0" borderId="5" xfId="0" applyFont="1" applyBorder="1" applyAlignment="1">
      <alignment horizontal="center" readingOrder="1"/>
    </xf>
    <xf numFmtId="0" fontId="5" fillId="4" borderId="6" xfId="0" applyFont="1" applyFill="1" applyBorder="1" applyAlignment="1" applyProtection="1">
      <alignment horizontal="center" readingOrder="1"/>
      <protection locked="0"/>
    </xf>
    <xf numFmtId="0" fontId="5" fillId="4" borderId="6" xfId="0" applyFont="1" applyFill="1" applyBorder="1" applyAlignment="1" applyProtection="1">
      <alignment horizontal="center" wrapText="1" readingOrder="1"/>
      <protection locked="0"/>
    </xf>
    <xf numFmtId="0" fontId="7" fillId="5" borderId="17" xfId="1" applyNumberFormat="1" applyFont="1" applyFill="1" applyBorder="1" applyAlignment="1" applyProtection="1">
      <alignment horizontal="center" wrapText="1" readingOrder="1"/>
    </xf>
    <xf numFmtId="0" fontId="7" fillId="5" borderId="6" xfId="0" applyFont="1" applyFill="1" applyBorder="1" applyAlignment="1">
      <alignment horizontal="center" readingOrder="1"/>
    </xf>
    <xf numFmtId="0" fontId="7" fillId="5" borderId="6" xfId="0" applyFont="1" applyFill="1" applyBorder="1" applyAlignment="1">
      <alignment horizontal="center" wrapText="1" readingOrder="1"/>
    </xf>
    <xf numFmtId="9" fontId="7" fillId="6" borderId="6" xfId="2" applyFont="1" applyFill="1" applyBorder="1" applyAlignment="1" applyProtection="1">
      <alignment readingOrder="1"/>
    </xf>
    <xf numFmtId="0" fontId="3" fillId="0" borderId="0" xfId="0" applyFont="1"/>
    <xf numFmtId="0" fontId="0" fillId="0" borderId="0" xfId="0" applyAlignment="1">
      <alignment horizontal="left" vertical="center" wrapText="1"/>
    </xf>
    <xf numFmtId="0" fontId="5" fillId="4" borderId="25" xfId="0" applyFont="1" applyFill="1" applyBorder="1" applyAlignment="1" applyProtection="1">
      <alignment horizontal="center" readingOrder="1"/>
      <protection locked="0"/>
    </xf>
    <xf numFmtId="0" fontId="5" fillId="4" borderId="25" xfId="0" applyFont="1" applyFill="1" applyBorder="1" applyAlignment="1" applyProtection="1">
      <alignment horizontal="center" wrapText="1" readingOrder="1"/>
      <protection locked="0"/>
    </xf>
    <xf numFmtId="0" fontId="7" fillId="0" borderId="6" xfId="0" applyFont="1" applyBorder="1" applyAlignment="1">
      <alignment horizontal="right" wrapText="1" readingOrder="1"/>
    </xf>
    <xf numFmtId="14" fontId="5" fillId="4" borderId="17" xfId="0" applyNumberFormat="1" applyFont="1" applyFill="1" applyBorder="1" applyAlignment="1" applyProtection="1">
      <alignment horizontal="right" wrapText="1" readingOrder="1"/>
      <protection locked="0"/>
    </xf>
    <xf numFmtId="0" fontId="0" fillId="0" borderId="0" xfId="0" applyAlignment="1">
      <alignment wrapText="1"/>
    </xf>
    <xf numFmtId="0" fontId="5" fillId="4" borderId="29" xfId="0" applyFont="1" applyFill="1" applyBorder="1" applyAlignment="1" applyProtection="1">
      <alignment horizontal="center" wrapText="1" readingOrder="1"/>
      <protection locked="0"/>
    </xf>
    <xf numFmtId="0" fontId="7" fillId="0" borderId="0" xfId="0" applyFont="1"/>
    <xf numFmtId="0" fontId="5" fillId="0" borderId="0" xfId="0" applyFont="1"/>
    <xf numFmtId="0" fontId="5" fillId="0" borderId="0" xfId="0" applyFont="1" applyAlignment="1">
      <alignment wrapText="1"/>
    </xf>
    <xf numFmtId="0" fontId="0" fillId="0" borderId="0" xfId="0" applyAlignment="1">
      <alignment horizontal="left"/>
    </xf>
    <xf numFmtId="166" fontId="0" fillId="0" borderId="0" xfId="1" applyNumberFormat="1" applyFont="1" applyAlignment="1">
      <alignment horizontal="left"/>
    </xf>
    <xf numFmtId="167" fontId="0" fillId="0" borderId="0" xfId="0" applyNumberFormat="1" applyAlignment="1">
      <alignment horizontal="left"/>
    </xf>
    <xf numFmtId="10" fontId="0" fillId="0" borderId="0" xfId="0" applyNumberFormat="1" applyAlignment="1">
      <alignment horizontal="left"/>
    </xf>
    <xf numFmtId="10" fontId="0" fillId="0" borderId="0" xfId="2" applyNumberFormat="1" applyFont="1" applyAlignment="1">
      <alignment horizontal="left"/>
    </xf>
    <xf numFmtId="165" fontId="5" fillId="4" borderId="17" xfId="1" applyNumberFormat="1" applyFont="1" applyFill="1" applyBorder="1" applyAlignment="1" applyProtection="1">
      <alignment wrapText="1" readingOrder="1"/>
      <protection locked="0"/>
    </xf>
    <xf numFmtId="0" fontId="5" fillId="4" borderId="17" xfId="1" applyNumberFormat="1" applyFont="1" applyFill="1" applyBorder="1" applyAlignment="1" applyProtection="1">
      <alignment horizontal="right" wrapText="1" readingOrder="1"/>
      <protection locked="0"/>
    </xf>
    <xf numFmtId="0" fontId="0" fillId="0" borderId="0" xfId="0" applyAlignment="1">
      <alignment vertical="center" wrapText="1"/>
    </xf>
    <xf numFmtId="0" fontId="20" fillId="0" borderId="0" xfId="0" applyFont="1" applyAlignment="1">
      <alignment vertical="center"/>
    </xf>
    <xf numFmtId="0" fontId="0" fillId="0" borderId="34" xfId="0" applyBorder="1" applyAlignment="1">
      <alignment vertical="center" wrapText="1"/>
    </xf>
    <xf numFmtId="168" fontId="4" fillId="0" borderId="0" xfId="0" applyNumberFormat="1" applyFont="1"/>
    <xf numFmtId="0" fontId="21" fillId="0" borderId="0" xfId="0" quotePrefix="1" applyFont="1" applyAlignment="1">
      <alignment horizontal="right"/>
    </xf>
    <xf numFmtId="0" fontId="21" fillId="0" borderId="0" xfId="0" applyFont="1"/>
    <xf numFmtId="0" fontId="22" fillId="0" borderId="0" xfId="0" applyFont="1"/>
    <xf numFmtId="1" fontId="0" fillId="0" borderId="0" xfId="0" applyNumberFormat="1"/>
    <xf numFmtId="0" fontId="20" fillId="0" borderId="0" xfId="0" applyFont="1" applyAlignment="1">
      <alignment horizontal="left" vertical="center"/>
    </xf>
    <xf numFmtId="44" fontId="0" fillId="0" borderId="0" xfId="1" applyFont="1"/>
    <xf numFmtId="171" fontId="0" fillId="0" borderId="0" xfId="1" applyNumberFormat="1" applyFont="1"/>
    <xf numFmtId="44" fontId="4" fillId="0" borderId="0" xfId="1" applyFont="1"/>
    <xf numFmtId="171" fontId="4" fillId="0" borderId="0" xfId="1" applyNumberFormat="1" applyFont="1"/>
    <xf numFmtId="171" fontId="4" fillId="0" borderId="0" xfId="0" applyNumberFormat="1" applyFont="1"/>
    <xf numFmtId="171" fontId="0" fillId="0" borderId="0" xfId="0" applyNumberFormat="1"/>
    <xf numFmtId="0" fontId="0" fillId="0" borderId="0" xfId="0" applyAlignment="1">
      <alignment horizontal="right"/>
    </xf>
    <xf numFmtId="0" fontId="0" fillId="0" borderId="0" xfId="0" quotePrefix="1" applyAlignment="1">
      <alignment horizontal="right"/>
    </xf>
    <xf numFmtId="169" fontId="0" fillId="0" borderId="0" xfId="0" applyNumberFormat="1"/>
    <xf numFmtId="44" fontId="2" fillId="0" borderId="0" xfId="1" applyFont="1"/>
    <xf numFmtId="171" fontId="2" fillId="0" borderId="0" xfId="1" applyNumberFormat="1" applyFont="1"/>
    <xf numFmtId="170" fontId="0" fillId="0" borderId="0" xfId="0" applyNumberFormat="1"/>
    <xf numFmtId="0" fontId="0" fillId="7" borderId="0" xfId="0" applyFill="1"/>
    <xf numFmtId="0" fontId="22" fillId="0" borderId="0" xfId="0" applyFont="1" applyAlignment="1">
      <alignment wrapText="1"/>
    </xf>
    <xf numFmtId="172" fontId="0" fillId="0" borderId="0" xfId="0" applyNumberFormat="1"/>
    <xf numFmtId="172" fontId="21" fillId="0" borderId="0" xfId="0" applyNumberFormat="1" applyFont="1"/>
    <xf numFmtId="172" fontId="4" fillId="0" borderId="0" xfId="0" applyNumberFormat="1" applyFont="1"/>
    <xf numFmtId="172" fontId="22" fillId="0" borderId="0" xfId="0" applyNumberFormat="1" applyFont="1"/>
    <xf numFmtId="171" fontId="2" fillId="0" borderId="2" xfId="1" applyNumberFormat="1" applyFont="1" applyBorder="1"/>
    <xf numFmtId="171" fontId="4" fillId="0" borderId="4" xfId="1" applyNumberFormat="1" applyFont="1" applyBorder="1"/>
    <xf numFmtId="0" fontId="0" fillId="0" borderId="34" xfId="0" applyBorder="1"/>
    <xf numFmtId="0" fontId="0" fillId="0" borderId="33" xfId="0" applyBorder="1"/>
    <xf numFmtId="169" fontId="0" fillId="0" borderId="34" xfId="0" applyNumberFormat="1" applyBorder="1"/>
    <xf numFmtId="44" fontId="2" fillId="0" borderId="33" xfId="1" applyFont="1" applyBorder="1"/>
    <xf numFmtId="0" fontId="4" fillId="0" borderId="33" xfId="0" applyFont="1" applyBorder="1"/>
    <xf numFmtId="171" fontId="0" fillId="0" borderId="34" xfId="0" applyNumberFormat="1" applyBorder="1"/>
    <xf numFmtId="171" fontId="2" fillId="0" borderId="33" xfId="1" applyNumberFormat="1" applyFont="1" applyBorder="1"/>
    <xf numFmtId="0" fontId="21" fillId="0" borderId="34" xfId="0" applyFont="1" applyBorder="1"/>
    <xf numFmtId="171" fontId="0" fillId="0" borderId="33" xfId="0" applyNumberFormat="1" applyBorder="1"/>
    <xf numFmtId="171" fontId="0" fillId="0" borderId="45" xfId="0" applyNumberFormat="1" applyBorder="1"/>
    <xf numFmtId="0" fontId="21" fillId="0" borderId="34" xfId="0" quotePrefix="1" applyFont="1" applyBorder="1" applyAlignment="1">
      <alignment horizontal="right"/>
    </xf>
    <xf numFmtId="0" fontId="21" fillId="0" borderId="44" xfId="0" quotePrefix="1" applyFont="1" applyBorder="1" applyAlignment="1">
      <alignment horizontal="right"/>
    </xf>
    <xf numFmtId="0" fontId="5" fillId="4" borderId="23" xfId="0" applyFont="1" applyFill="1" applyBorder="1" applyAlignment="1" applyProtection="1">
      <alignment wrapText="1" readingOrder="1"/>
      <protection locked="0"/>
    </xf>
    <xf numFmtId="0" fontId="7" fillId="0" borderId="6" xfId="0" applyFont="1" applyBorder="1" applyAlignment="1">
      <alignment horizontal="center" wrapText="1" readingOrder="1"/>
    </xf>
    <xf numFmtId="0" fontId="7" fillId="0" borderId="17" xfId="0" applyFont="1" applyBorder="1" applyAlignment="1">
      <alignment horizontal="center" wrapText="1" readingOrder="1"/>
    </xf>
    <xf numFmtId="0" fontId="5" fillId="4" borderId="17" xfId="0" applyFont="1" applyFill="1" applyBorder="1" applyAlignment="1" applyProtection="1">
      <alignment horizontal="right" wrapText="1" readingOrder="1"/>
      <protection locked="0"/>
    </xf>
    <xf numFmtId="0" fontId="7" fillId="0" borderId="5" xfId="0" applyFont="1" applyBorder="1" applyAlignment="1">
      <alignment horizontal="center" vertical="center" wrapText="1" readingOrder="1"/>
    </xf>
    <xf numFmtId="0" fontId="7" fillId="0" borderId="6" xfId="0" applyFont="1" applyBorder="1" applyAlignment="1">
      <alignment readingOrder="1"/>
    </xf>
    <xf numFmtId="0" fontId="7" fillId="0" borderId="5" xfId="0" applyFont="1" applyBorder="1" applyAlignment="1">
      <alignment readingOrder="1"/>
    </xf>
    <xf numFmtId="0" fontId="4" fillId="0" borderId="0" xfId="0" applyFont="1" applyAlignment="1">
      <alignment horizontal="left" vertical="center" wrapText="1"/>
    </xf>
    <xf numFmtId="0" fontId="7" fillId="0" borderId="5" xfId="0" applyFont="1" applyBorder="1" applyAlignment="1">
      <alignment horizontal="left" wrapText="1" readingOrder="1"/>
    </xf>
    <xf numFmtId="0" fontId="7" fillId="0" borderId="10" xfId="0" applyFont="1" applyBorder="1" applyAlignment="1">
      <alignment horizontal="center" wrapText="1" readingOrder="1"/>
    </xf>
    <xf numFmtId="0" fontId="7" fillId="0" borderId="6" xfId="0" applyFont="1" applyBorder="1" applyAlignment="1">
      <alignment horizontal="center" readingOrder="1"/>
    </xf>
    <xf numFmtId="171" fontId="5" fillId="5" borderId="17" xfId="1" applyNumberFormat="1" applyFont="1" applyFill="1" applyBorder="1" applyAlignment="1" applyProtection="1">
      <alignment wrapText="1" readingOrder="1"/>
    </xf>
    <xf numFmtId="171" fontId="7" fillId="5" borderId="26" xfId="1" applyNumberFormat="1" applyFont="1" applyFill="1" applyBorder="1" applyAlignment="1" applyProtection="1">
      <alignment wrapText="1" readingOrder="1"/>
    </xf>
    <xf numFmtId="0" fontId="7" fillId="0" borderId="25" xfId="0" applyFont="1" applyBorder="1" applyAlignment="1">
      <alignment horizontal="right" wrapText="1" readingOrder="1"/>
    </xf>
    <xf numFmtId="0" fontId="5" fillId="4" borderId="26" xfId="0" applyFont="1" applyFill="1" applyBorder="1" applyAlignment="1" applyProtection="1">
      <alignment horizontal="right" wrapText="1" readingOrder="1"/>
      <protection locked="0"/>
    </xf>
    <xf numFmtId="171" fontId="7" fillId="5" borderId="17" xfId="1" applyNumberFormat="1" applyFont="1" applyFill="1" applyBorder="1" applyAlignment="1" applyProtection="1">
      <alignment wrapText="1" readingOrder="1"/>
    </xf>
    <xf numFmtId="0" fontId="7" fillId="0" borderId="24" xfId="0" applyFont="1" applyBorder="1" applyAlignment="1">
      <alignment horizontal="left" vertical="center" wrapText="1" readingOrder="1"/>
    </xf>
    <xf numFmtId="171" fontId="7" fillId="4" borderId="37" xfId="1" applyNumberFormat="1" applyFont="1" applyFill="1" applyBorder="1" applyAlignment="1" applyProtection="1">
      <alignment wrapText="1" readingOrder="1"/>
      <protection locked="0"/>
    </xf>
    <xf numFmtId="169" fontId="0" fillId="5" borderId="6" xfId="0" applyNumberFormat="1" applyFill="1" applyBorder="1"/>
    <xf numFmtId="44" fontId="7" fillId="5" borderId="17" xfId="1" applyFont="1" applyFill="1" applyBorder="1" applyAlignment="1" applyProtection="1">
      <alignment wrapText="1" readingOrder="1"/>
    </xf>
    <xf numFmtId="165" fontId="7" fillId="5" borderId="17" xfId="1" applyNumberFormat="1" applyFont="1" applyFill="1" applyBorder="1" applyAlignment="1" applyProtection="1">
      <alignment wrapText="1" readingOrder="1"/>
    </xf>
    <xf numFmtId="0" fontId="5" fillId="4" borderId="20" xfId="0" applyFont="1" applyFill="1" applyBorder="1" applyAlignment="1">
      <alignment horizontal="center" wrapText="1" readingOrder="1"/>
    </xf>
    <xf numFmtId="0" fontId="4" fillId="0" borderId="0" xfId="0" applyFont="1" applyAlignment="1">
      <alignment vertical="center"/>
    </xf>
    <xf numFmtId="0" fontId="15" fillId="0" borderId="42" xfId="0" applyFont="1" applyBorder="1" applyAlignment="1">
      <alignment horizontal="center" vertical="center" wrapText="1" readingOrder="1"/>
    </xf>
    <xf numFmtId="0" fontId="15" fillId="0" borderId="39" xfId="0" applyFont="1" applyBorder="1" applyAlignment="1">
      <alignment horizontal="center" vertical="center" wrapText="1" readingOrder="1"/>
    </xf>
    <xf numFmtId="0" fontId="15" fillId="0" borderId="40" xfId="0" applyFont="1" applyBorder="1" applyAlignment="1">
      <alignment horizontal="center" vertical="center" wrapText="1" readingOrder="1"/>
    </xf>
    <xf numFmtId="0" fontId="5" fillId="0" borderId="5" xfId="0" applyFont="1" applyBorder="1" applyAlignment="1">
      <alignment readingOrder="1"/>
    </xf>
    <xf numFmtId="0" fontId="5" fillId="0" borderId="6" xfId="0" applyFont="1" applyBorder="1" applyAlignment="1">
      <alignment readingOrder="1"/>
    </xf>
    <xf numFmtId="0" fontId="7" fillId="0" borderId="5" xfId="0" applyFont="1" applyBorder="1" applyAlignment="1">
      <alignment horizontal="center" wrapText="1" readingOrder="1"/>
    </xf>
    <xf numFmtId="0" fontId="7" fillId="0" borderId="6" xfId="0" applyFont="1" applyBorder="1" applyAlignment="1">
      <alignment horizontal="center" wrapText="1" readingOrder="1"/>
    </xf>
    <xf numFmtId="0" fontId="7" fillId="0" borderId="17" xfId="0" applyFont="1" applyBorder="1" applyAlignment="1">
      <alignment horizontal="center" wrapText="1" readingOrder="1"/>
    </xf>
    <xf numFmtId="0" fontId="5" fillId="0" borderId="5" xfId="0" applyFont="1" applyBorder="1" applyAlignment="1">
      <alignment wrapText="1" readingOrder="1"/>
    </xf>
    <xf numFmtId="0" fontId="5" fillId="0" borderId="6" xfId="0" applyFont="1" applyBorder="1" applyAlignment="1">
      <alignment wrapText="1" readingOrder="1"/>
    </xf>
    <xf numFmtId="0" fontId="5" fillId="4" borderId="6" xfId="0" applyFont="1" applyFill="1" applyBorder="1" applyAlignment="1" applyProtection="1">
      <alignment horizontal="left" wrapText="1" readingOrder="1"/>
      <protection locked="0"/>
    </xf>
    <xf numFmtId="0" fontId="5" fillId="4" borderId="17" xfId="0" applyFont="1" applyFill="1" applyBorder="1" applyAlignment="1" applyProtection="1">
      <alignment horizontal="left" wrapText="1" readingOrder="1"/>
      <protection locked="0"/>
    </xf>
    <xf numFmtId="0" fontId="5" fillId="0" borderId="0" xfId="0" applyFont="1" applyAlignment="1">
      <alignment wrapText="1"/>
    </xf>
    <xf numFmtId="0" fontId="8" fillId="3" borderId="2" xfId="0" applyFont="1" applyFill="1" applyBorder="1" applyAlignment="1">
      <alignment horizontal="center" vertical="center" readingOrder="1"/>
    </xf>
    <xf numFmtId="0" fontId="8" fillId="3" borderId="3" xfId="0" applyFont="1" applyFill="1" applyBorder="1" applyAlignment="1">
      <alignment horizontal="center" vertical="center" readingOrder="1"/>
    </xf>
    <xf numFmtId="0" fontId="8" fillId="3" borderId="4" xfId="0" applyFont="1" applyFill="1" applyBorder="1" applyAlignment="1">
      <alignment horizontal="center" vertical="center" readingOrder="1"/>
    </xf>
    <xf numFmtId="0" fontId="7" fillId="0" borderId="34" xfId="0" applyFont="1" applyBorder="1" applyAlignment="1">
      <alignment vertical="center" wrapText="1" readingOrder="1"/>
    </xf>
    <xf numFmtId="0" fontId="7" fillId="0" borderId="0" xfId="0" applyFont="1" applyAlignment="1">
      <alignment vertical="center" wrapText="1" readingOrder="1"/>
    </xf>
    <xf numFmtId="0" fontId="7" fillId="0" borderId="46" xfId="0" applyFont="1" applyBorder="1" applyAlignment="1">
      <alignment vertical="center" wrapText="1" readingOrder="1"/>
    </xf>
    <xf numFmtId="0" fontId="7" fillId="0" borderId="24" xfId="0" applyFont="1" applyBorder="1" applyAlignment="1">
      <alignment readingOrder="1"/>
    </xf>
    <xf numFmtId="0" fontId="7" fillId="0" borderId="25" xfId="0" applyFont="1" applyBorder="1" applyAlignment="1">
      <alignment readingOrder="1"/>
    </xf>
    <xf numFmtId="0" fontId="7" fillId="0" borderId="5" xfId="0" applyFont="1" applyBorder="1" applyAlignment="1">
      <alignment wrapText="1" readingOrder="1"/>
    </xf>
    <xf numFmtId="0" fontId="7" fillId="0" borderId="6" xfId="0" applyFont="1" applyBorder="1" applyAlignment="1">
      <alignment wrapText="1" readingOrder="1"/>
    </xf>
    <xf numFmtId="0" fontId="7" fillId="0" borderId="5" xfId="0" applyFont="1" applyBorder="1" applyAlignment="1">
      <alignment horizontal="center" readingOrder="1"/>
    </xf>
    <xf numFmtId="0" fontId="7" fillId="0" borderId="6" xfId="0" applyFont="1" applyBorder="1" applyAlignment="1">
      <alignment horizontal="center" readingOrder="1"/>
    </xf>
    <xf numFmtId="0" fontId="7" fillId="0" borderId="17" xfId="0" applyFont="1" applyBorder="1" applyAlignment="1">
      <alignment horizontal="center" readingOrder="1"/>
    </xf>
    <xf numFmtId="0" fontId="7" fillId="0" borderId="18" xfId="0" applyFont="1" applyBorder="1" applyAlignment="1">
      <alignment horizontal="center" readingOrder="1"/>
    </xf>
    <xf numFmtId="0" fontId="7" fillId="0" borderId="19" xfId="0" applyFont="1" applyBorder="1" applyAlignment="1">
      <alignment horizontal="center" readingOrder="1"/>
    </xf>
    <xf numFmtId="0" fontId="7" fillId="0" borderId="20" xfId="0" applyFont="1" applyBorder="1" applyAlignment="1">
      <alignment horizontal="center" readingOrder="1"/>
    </xf>
    <xf numFmtId="0" fontId="5" fillId="4" borderId="6" xfId="0" applyFont="1" applyFill="1" applyBorder="1" applyAlignment="1" applyProtection="1">
      <alignment horizontal="right" wrapText="1" readingOrder="1"/>
      <protection locked="0"/>
    </xf>
    <xf numFmtId="0" fontId="5" fillId="4" borderId="7" xfId="0" applyFont="1" applyFill="1" applyBorder="1" applyAlignment="1" applyProtection="1">
      <alignment horizontal="left" wrapText="1" readingOrder="1"/>
      <protection locked="0"/>
    </xf>
    <xf numFmtId="0" fontId="5" fillId="4" borderId="8" xfId="0" applyFont="1" applyFill="1" applyBorder="1" applyAlignment="1" applyProtection="1">
      <alignment horizontal="left" wrapText="1" readingOrder="1"/>
      <protection locked="0"/>
    </xf>
    <xf numFmtId="0" fontId="5" fillId="4" borderId="9" xfId="0" applyFont="1" applyFill="1" applyBorder="1" applyAlignment="1" applyProtection="1">
      <alignment horizontal="left" wrapText="1" readingOrder="1"/>
      <protection locked="0"/>
    </xf>
    <xf numFmtId="0" fontId="7" fillId="0" borderId="5" xfId="0" applyFont="1" applyBorder="1" applyAlignment="1">
      <alignment horizontal="center" vertical="center" readingOrder="1"/>
    </xf>
    <xf numFmtId="0" fontId="7" fillId="0" borderId="6" xfId="0" applyFont="1" applyBorder="1" applyAlignment="1">
      <alignment horizontal="center" vertical="center" readingOrder="1"/>
    </xf>
    <xf numFmtId="0" fontId="7" fillId="0" borderId="17" xfId="0" applyFont="1" applyBorder="1" applyAlignment="1">
      <alignment horizontal="center" vertical="center" readingOrder="1"/>
    </xf>
    <xf numFmtId="0" fontId="5" fillId="0" borderId="18" xfId="0" applyFont="1" applyBorder="1" applyAlignment="1">
      <alignment readingOrder="1"/>
    </xf>
    <xf numFmtId="0" fontId="5" fillId="0" borderId="19" xfId="0" applyFont="1" applyBorder="1" applyAlignment="1">
      <alignment readingOrder="1"/>
    </xf>
    <xf numFmtId="0" fontId="5" fillId="0" borderId="21" xfId="0" applyFont="1" applyBorder="1" applyAlignment="1">
      <alignment readingOrder="1"/>
    </xf>
    <xf numFmtId="0" fontId="5" fillId="0" borderId="22" xfId="0" applyFont="1" applyBorder="1" applyAlignment="1">
      <alignment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17" xfId="0" applyFont="1" applyBorder="1" applyAlignment="1">
      <alignment horizontal="center" vertical="center" wrapText="1" readingOrder="1"/>
    </xf>
    <xf numFmtId="0" fontId="5" fillId="0" borderId="0" xfId="0" applyFont="1" applyAlignment="1">
      <alignment vertical="center" wrapText="1"/>
    </xf>
    <xf numFmtId="0" fontId="5" fillId="0" borderId="1" xfId="0" applyFont="1" applyBorder="1" applyAlignment="1">
      <alignment wrapText="1"/>
    </xf>
    <xf numFmtId="2" fontId="5" fillId="4" borderId="7" xfId="0" applyNumberFormat="1" applyFont="1" applyFill="1" applyBorder="1" applyAlignment="1" applyProtection="1">
      <alignment horizontal="left" wrapText="1" readingOrder="1"/>
      <protection locked="0"/>
    </xf>
    <xf numFmtId="2" fontId="5" fillId="4" borderId="8" xfId="0" applyNumberFormat="1" applyFont="1" applyFill="1" applyBorder="1" applyAlignment="1" applyProtection="1">
      <alignment horizontal="left" wrapText="1" readingOrder="1"/>
      <protection locked="0"/>
    </xf>
    <xf numFmtId="2" fontId="5" fillId="4" borderId="9" xfId="0" applyNumberFormat="1" applyFont="1" applyFill="1" applyBorder="1" applyAlignment="1" applyProtection="1">
      <alignment horizontal="left" wrapText="1" readingOrder="1"/>
      <protection locked="0"/>
    </xf>
    <xf numFmtId="164" fontId="5" fillId="4" borderId="7" xfId="0" applyNumberFormat="1" applyFont="1" applyFill="1" applyBorder="1" applyAlignment="1" applyProtection="1">
      <alignment horizontal="left" wrapText="1" readingOrder="1"/>
      <protection locked="0"/>
    </xf>
    <xf numFmtId="164" fontId="5" fillId="4" borderId="8" xfId="0" applyNumberFormat="1" applyFont="1" applyFill="1" applyBorder="1" applyAlignment="1" applyProtection="1">
      <alignment horizontal="left" wrapText="1" readingOrder="1"/>
      <protection locked="0"/>
    </xf>
    <xf numFmtId="164" fontId="5" fillId="4" borderId="9" xfId="0" applyNumberFormat="1" applyFont="1" applyFill="1" applyBorder="1" applyAlignment="1" applyProtection="1">
      <alignment horizontal="left" wrapText="1" readingOrder="1"/>
      <protection locked="0"/>
    </xf>
    <xf numFmtId="0" fontId="9" fillId="4" borderId="7" xfId="3" applyFill="1" applyBorder="1" applyAlignment="1" applyProtection="1">
      <alignment horizontal="left" wrapText="1" readingOrder="1"/>
      <protection locked="0"/>
    </xf>
    <xf numFmtId="0" fontId="7" fillId="0" borderId="10" xfId="0" applyFont="1" applyBorder="1" applyAlignment="1">
      <alignment wrapText="1" readingOrder="1"/>
    </xf>
    <xf numFmtId="0" fontId="7" fillId="0" borderId="8" xfId="0" applyFont="1" applyBorder="1" applyAlignment="1">
      <alignment wrapText="1" readingOrder="1"/>
    </xf>
    <xf numFmtId="0" fontId="7" fillId="0" borderId="11" xfId="0" applyFont="1" applyBorder="1" applyAlignment="1">
      <alignment wrapText="1" readingOrder="1"/>
    </xf>
    <xf numFmtId="11" fontId="5" fillId="4" borderId="7" xfId="0" applyNumberFormat="1" applyFont="1" applyFill="1" applyBorder="1" applyAlignment="1" applyProtection="1">
      <alignment horizontal="left" wrapText="1" readingOrder="1"/>
      <protection locked="0"/>
    </xf>
    <xf numFmtId="0" fontId="7" fillId="0" borderId="12" xfId="0" applyFont="1" applyBorder="1" applyAlignment="1">
      <alignment wrapText="1" readingOrder="1"/>
    </xf>
    <xf numFmtId="0" fontId="7" fillId="0" borderId="13" xfId="0" applyFont="1" applyBorder="1" applyAlignment="1">
      <alignment wrapText="1" readingOrder="1"/>
    </xf>
    <xf numFmtId="0" fontId="7" fillId="0" borderId="14" xfId="0" applyFont="1" applyBorder="1" applyAlignment="1">
      <alignment wrapText="1" readingOrder="1"/>
    </xf>
    <xf numFmtId="0" fontId="5" fillId="4" borderId="15" xfId="0" applyFont="1" applyFill="1" applyBorder="1" applyAlignment="1" applyProtection="1">
      <alignment horizontal="left" wrapText="1" readingOrder="1"/>
      <protection locked="0"/>
    </xf>
    <xf numFmtId="0" fontId="5" fillId="4" borderId="13" xfId="0" applyFont="1" applyFill="1" applyBorder="1" applyAlignment="1" applyProtection="1">
      <alignment horizontal="left" wrapText="1" readingOrder="1"/>
      <protection locked="0"/>
    </xf>
    <xf numFmtId="0" fontId="5" fillId="4" borderId="16" xfId="0" applyFont="1" applyFill="1" applyBorder="1" applyAlignment="1" applyProtection="1">
      <alignment horizontal="left" wrapText="1" readingOrder="1"/>
      <protection locked="0"/>
    </xf>
    <xf numFmtId="0" fontId="8" fillId="3" borderId="2" xfId="0" applyFont="1" applyFill="1" applyBorder="1" applyAlignment="1">
      <alignment horizontal="center" vertical="center" wrapText="1" readingOrder="1"/>
    </xf>
    <xf numFmtId="0" fontId="8" fillId="3" borderId="3" xfId="0" applyFont="1" applyFill="1" applyBorder="1" applyAlignment="1">
      <alignment horizontal="center" vertical="center" wrapText="1" readingOrder="1"/>
    </xf>
    <xf numFmtId="0" fontId="8" fillId="3" borderId="4" xfId="0" applyFont="1" applyFill="1" applyBorder="1" applyAlignment="1">
      <alignment horizontal="center" vertical="center" wrapText="1" readingOrder="1"/>
    </xf>
    <xf numFmtId="0" fontId="5" fillId="0" borderId="27" xfId="0" applyFont="1" applyBorder="1" applyAlignment="1">
      <alignment readingOrder="1"/>
    </xf>
    <xf numFmtId="0" fontId="5" fillId="0" borderId="28" xfId="0" applyFont="1" applyBorder="1" applyAlignment="1">
      <alignment readingOrder="1"/>
    </xf>
    <xf numFmtId="0" fontId="5" fillId="4" borderId="17" xfId="0" applyFont="1" applyFill="1" applyBorder="1" applyAlignment="1" applyProtection="1">
      <alignment horizontal="right" wrapText="1" readingOrder="1"/>
      <protection locked="0"/>
    </xf>
    <xf numFmtId="0" fontId="5" fillId="0" borderId="10" xfId="0" applyFont="1" applyBorder="1" applyAlignment="1">
      <alignment horizontal="left" readingOrder="1"/>
    </xf>
    <xf numFmtId="0" fontId="5" fillId="0" borderId="8" xfId="0" applyFont="1" applyBorder="1" applyAlignment="1">
      <alignment horizontal="left" readingOrder="1"/>
    </xf>
    <xf numFmtId="0" fontId="5" fillId="0" borderId="9" xfId="0" applyFont="1" applyBorder="1" applyAlignment="1">
      <alignment horizontal="left" readingOrder="1"/>
    </xf>
    <xf numFmtId="0" fontId="13" fillId="0" borderId="5" xfId="0" applyFont="1" applyBorder="1" applyAlignment="1">
      <alignment wrapText="1" readingOrder="1"/>
    </xf>
    <xf numFmtId="0" fontId="13" fillId="0" borderId="6" xfId="0" applyFont="1" applyBorder="1" applyAlignment="1">
      <alignment wrapText="1" readingOrder="1"/>
    </xf>
    <xf numFmtId="10" fontId="5" fillId="5" borderId="6" xfId="2" applyNumberFormat="1" applyFont="1" applyFill="1" applyBorder="1" applyAlignment="1" applyProtection="1">
      <alignment horizontal="right" wrapText="1" readingOrder="1"/>
    </xf>
    <xf numFmtId="10" fontId="5" fillId="5" borderId="17" xfId="2" applyNumberFormat="1" applyFont="1" applyFill="1" applyBorder="1" applyAlignment="1" applyProtection="1">
      <alignment horizontal="right" wrapText="1" readingOrder="1"/>
    </xf>
    <xf numFmtId="0" fontId="7" fillId="0" borderId="24" xfId="0" applyFont="1" applyBorder="1" applyAlignment="1">
      <alignment wrapText="1" readingOrder="1"/>
    </xf>
    <xf numFmtId="0" fontId="7" fillId="0" borderId="25" xfId="0" applyFont="1" applyBorder="1" applyAlignment="1">
      <alignment wrapText="1" readingOrder="1"/>
    </xf>
    <xf numFmtId="10" fontId="5" fillId="5" borderId="25" xfId="2" applyNumberFormat="1" applyFont="1" applyFill="1" applyBorder="1" applyAlignment="1" applyProtection="1">
      <alignment horizontal="right" wrapText="1" readingOrder="1"/>
    </xf>
    <xf numFmtId="10" fontId="5" fillId="5" borderId="26" xfId="2" applyNumberFormat="1" applyFont="1" applyFill="1" applyBorder="1" applyAlignment="1" applyProtection="1">
      <alignment horizontal="right" wrapText="1" readingOrder="1"/>
    </xf>
    <xf numFmtId="0" fontId="15" fillId="2" borderId="42" xfId="0" applyFont="1" applyFill="1" applyBorder="1" applyAlignment="1">
      <alignment horizontal="left" wrapText="1" readingOrder="1"/>
    </xf>
    <xf numFmtId="0" fontId="15" fillId="2" borderId="39" xfId="0" applyFont="1" applyFill="1" applyBorder="1" applyAlignment="1">
      <alignment horizontal="left" wrapText="1" readingOrder="1"/>
    </xf>
    <xf numFmtId="0" fontId="15" fillId="2" borderId="43" xfId="0" applyFont="1" applyFill="1" applyBorder="1" applyAlignment="1">
      <alignment horizontal="left" wrapText="1" readingOrder="1"/>
    </xf>
    <xf numFmtId="10" fontId="5" fillId="5" borderId="38" xfId="2" applyNumberFormat="1" applyFont="1" applyFill="1" applyBorder="1" applyAlignment="1" applyProtection="1">
      <alignment horizontal="right" wrapText="1" readingOrder="1"/>
    </xf>
    <xf numFmtId="10" fontId="5" fillId="5" borderId="39" xfId="2" applyNumberFormat="1" applyFont="1" applyFill="1" applyBorder="1" applyAlignment="1" applyProtection="1">
      <alignment horizontal="right" wrapText="1" readingOrder="1"/>
    </xf>
    <xf numFmtId="10" fontId="5" fillId="5" borderId="40" xfId="2" applyNumberFormat="1" applyFont="1" applyFill="1" applyBorder="1" applyAlignment="1" applyProtection="1">
      <alignment horizontal="right" wrapText="1" readingOrder="1"/>
    </xf>
    <xf numFmtId="0" fontId="0" fillId="0" borderId="0" xfId="0" applyAlignment="1">
      <alignment wrapText="1"/>
    </xf>
    <xf numFmtId="0" fontId="7" fillId="0" borderId="10" xfId="0" applyFont="1" applyBorder="1" applyAlignment="1">
      <alignment readingOrder="1"/>
    </xf>
    <xf numFmtId="0" fontId="7" fillId="0" borderId="8" xfId="0" applyFont="1" applyBorder="1" applyAlignment="1">
      <alignment readingOrder="1"/>
    </xf>
    <xf numFmtId="0" fontId="7" fillId="0" borderId="11" xfId="0" applyFont="1" applyBorder="1" applyAlignment="1">
      <alignment readingOrder="1"/>
    </xf>
    <xf numFmtId="0" fontId="5" fillId="0" borderId="30" xfId="0" applyFont="1" applyBorder="1" applyAlignment="1">
      <alignment horizontal="left" vertical="center" wrapText="1" readingOrder="1"/>
    </xf>
    <xf numFmtId="0" fontId="5" fillId="0" borderId="31" xfId="0" applyFont="1" applyBorder="1" applyAlignment="1">
      <alignment horizontal="left" vertical="center" wrapText="1" readingOrder="1"/>
    </xf>
    <xf numFmtId="0" fontId="5" fillId="0" borderId="32" xfId="0" applyFont="1" applyBorder="1" applyAlignment="1">
      <alignment horizontal="left" vertical="center" wrapText="1" readingOrder="1"/>
    </xf>
    <xf numFmtId="0" fontId="5" fillId="0" borderId="41" xfId="0" applyFont="1" applyBorder="1" applyAlignment="1">
      <alignment horizontal="left" vertical="center" wrapText="1" readingOrder="1"/>
    </xf>
    <xf numFmtId="0" fontId="5" fillId="0" borderId="0" xfId="0" applyFont="1" applyAlignment="1">
      <alignment horizontal="left" vertical="center" wrapText="1" readingOrder="1"/>
    </xf>
    <xf numFmtId="0" fontId="5" fillId="0" borderId="33" xfId="0" applyFont="1" applyBorder="1" applyAlignment="1">
      <alignment horizontal="left" vertical="center" wrapText="1" readingOrder="1"/>
    </xf>
    <xf numFmtId="0" fontId="5" fillId="0" borderId="38" xfId="0" applyFont="1" applyBorder="1" applyAlignment="1">
      <alignment horizontal="left" vertical="center" wrapText="1" readingOrder="1"/>
    </xf>
    <xf numFmtId="0" fontId="5" fillId="0" borderId="39" xfId="0" applyFont="1" applyBorder="1" applyAlignment="1">
      <alignment horizontal="left" vertical="center" wrapText="1" readingOrder="1"/>
    </xf>
    <xf numFmtId="0" fontId="5" fillId="0" borderId="40" xfId="0" applyFont="1" applyBorder="1" applyAlignment="1">
      <alignment horizontal="left" vertical="center" wrapText="1" readingOrder="1"/>
    </xf>
    <xf numFmtId="0" fontId="3" fillId="0" borderId="0" xfId="0" applyFont="1" applyAlignment="1">
      <alignment wrapText="1"/>
    </xf>
    <xf numFmtId="0" fontId="5" fillId="0" borderId="34" xfId="0" applyFont="1" applyBorder="1" applyAlignment="1">
      <alignment wrapText="1"/>
    </xf>
    <xf numFmtId="0" fontId="5" fillId="0" borderId="33" xfId="0" applyFont="1" applyBorder="1" applyAlignment="1">
      <alignment wrapText="1"/>
    </xf>
    <xf numFmtId="0" fontId="16" fillId="0" borderId="0" xfId="0" applyFont="1" applyAlignment="1">
      <alignment wrapText="1"/>
    </xf>
    <xf numFmtId="0" fontId="7" fillId="0" borderId="27" xfId="0" applyFont="1" applyBorder="1" applyAlignment="1">
      <alignment wrapText="1" readingOrder="1"/>
    </xf>
    <xf numFmtId="0" fontId="5" fillId="0" borderId="28" xfId="0" applyFont="1" applyBorder="1" applyAlignment="1">
      <alignment wrapText="1" readingOrder="1"/>
    </xf>
    <xf numFmtId="0" fontId="5" fillId="4" borderId="28" xfId="0" applyFont="1" applyFill="1" applyBorder="1" applyAlignment="1" applyProtection="1">
      <alignment horizontal="left" wrapText="1" readingOrder="1"/>
      <protection locked="0"/>
    </xf>
    <xf numFmtId="0" fontId="5" fillId="4" borderId="29" xfId="0" applyFont="1" applyFill="1" applyBorder="1" applyAlignment="1" applyProtection="1">
      <alignment horizontal="left" wrapText="1" readingOrder="1"/>
      <protection locked="0"/>
    </xf>
    <xf numFmtId="0" fontId="11" fillId="0" borderId="5" xfId="0" applyFont="1" applyBorder="1" applyAlignment="1">
      <alignment wrapText="1" readingOrder="1"/>
    </xf>
    <xf numFmtId="0" fontId="11" fillId="0" borderId="6" xfId="0" applyFont="1" applyBorder="1" applyAlignment="1">
      <alignment wrapText="1" readingOrder="1"/>
    </xf>
    <xf numFmtId="165" fontId="5" fillId="5" borderId="6" xfId="1" applyNumberFormat="1" applyFont="1" applyFill="1" applyBorder="1" applyAlignment="1" applyProtection="1">
      <alignment horizontal="right" wrapText="1" readingOrder="1"/>
    </xf>
    <xf numFmtId="165" fontId="5" fillId="5" borderId="17" xfId="1" applyNumberFormat="1" applyFont="1" applyFill="1" applyBorder="1" applyAlignment="1" applyProtection="1">
      <alignment horizontal="right" wrapText="1" readingOrder="1"/>
    </xf>
    <xf numFmtId="0" fontId="7" fillId="4" borderId="7" xfId="0" applyFont="1" applyFill="1" applyBorder="1" applyAlignment="1" applyProtection="1">
      <alignment horizontal="left" wrapText="1" readingOrder="1"/>
      <protection locked="0"/>
    </xf>
    <xf numFmtId="0" fontId="7" fillId="4" borderId="11" xfId="0" applyFont="1" applyFill="1" applyBorder="1" applyAlignment="1" applyProtection="1">
      <alignment horizontal="left" wrapText="1" readingOrder="1"/>
      <protection locked="0"/>
    </xf>
    <xf numFmtId="0" fontId="7" fillId="0" borderId="27" xfId="0" applyFont="1" applyBorder="1" applyAlignment="1">
      <alignment vertical="center" wrapText="1" readingOrder="1"/>
    </xf>
    <xf numFmtId="0" fontId="7" fillId="0" borderId="28" xfId="0" applyFont="1" applyBorder="1" applyAlignment="1">
      <alignment vertical="center" wrapText="1" readingOrder="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7" xfId="0" applyFont="1" applyBorder="1" applyAlignment="1">
      <alignment horizontal="center" wrapText="1" readingOrder="1"/>
    </xf>
    <xf numFmtId="0" fontId="7" fillId="0" borderId="11" xfId="0" applyFont="1" applyBorder="1" applyAlignment="1">
      <alignment horizontal="center" wrapText="1" readingOrder="1"/>
    </xf>
    <xf numFmtId="0" fontId="7" fillId="4" borderId="15" xfId="0" applyFont="1" applyFill="1" applyBorder="1" applyAlignment="1" applyProtection="1">
      <alignment horizontal="left" wrapText="1" readingOrder="1"/>
      <protection locked="0"/>
    </xf>
    <xf numFmtId="0" fontId="7" fillId="4" borderId="14" xfId="0" applyFont="1" applyFill="1" applyBorder="1" applyAlignment="1" applyProtection="1">
      <alignment horizontal="left" wrapText="1" readingOrder="1"/>
      <protection locked="0"/>
    </xf>
    <xf numFmtId="0" fontId="7" fillId="0" borderId="35" xfId="0" applyFont="1" applyBorder="1" applyAlignment="1">
      <alignment readingOrder="1"/>
    </xf>
    <xf numFmtId="0" fontId="7" fillId="0" borderId="36" xfId="0" applyFont="1" applyBorder="1" applyAlignment="1">
      <alignment readingOrder="1"/>
    </xf>
    <xf numFmtId="0" fontId="7" fillId="0" borderId="42" xfId="0" applyFont="1" applyBorder="1" applyAlignment="1">
      <alignment wrapText="1" readingOrder="1"/>
    </xf>
    <xf numFmtId="0" fontId="7" fillId="0" borderId="39" xfId="0" applyFont="1" applyBorder="1" applyAlignment="1">
      <alignment wrapText="1" readingOrder="1"/>
    </xf>
    <xf numFmtId="0" fontId="7" fillId="0" borderId="43" xfId="0" applyFont="1" applyBorder="1" applyAlignment="1">
      <alignment wrapText="1" readingOrder="1"/>
    </xf>
    <xf numFmtId="0" fontId="23" fillId="0" borderId="2" xfId="0" applyFont="1" applyBorder="1" applyAlignment="1">
      <alignment horizontal="center" vertical="center" readingOrder="1"/>
    </xf>
    <xf numFmtId="0" fontId="23" fillId="0" borderId="3" xfId="0" applyFont="1" applyBorder="1" applyAlignment="1">
      <alignment horizontal="center" vertical="center" readingOrder="1"/>
    </xf>
    <xf numFmtId="0" fontId="23" fillId="0" borderId="4" xfId="0" applyFont="1" applyBorder="1" applyAlignment="1">
      <alignment horizontal="center" vertical="center" readingOrder="1"/>
    </xf>
    <xf numFmtId="0" fontId="23" fillId="0" borderId="42" xfId="0" applyFont="1" applyBorder="1" applyAlignment="1">
      <alignment horizontal="center" vertical="center" readingOrder="1"/>
    </xf>
    <xf numFmtId="0" fontId="23" fillId="0" borderId="39" xfId="0" applyFont="1" applyBorder="1" applyAlignment="1">
      <alignment horizontal="center" vertical="center" readingOrder="1"/>
    </xf>
    <xf numFmtId="0" fontId="23" fillId="0" borderId="40" xfId="0" applyFont="1" applyBorder="1" applyAlignment="1">
      <alignment horizontal="center" vertical="center" readingOrder="1"/>
    </xf>
    <xf numFmtId="0" fontId="7" fillId="0" borderId="12" xfId="0" applyFont="1" applyBorder="1" applyAlignment="1">
      <alignment horizontal="left" readingOrder="1"/>
    </xf>
    <xf numFmtId="0" fontId="7" fillId="0" borderId="13" xfId="0" applyFont="1" applyBorder="1" applyAlignment="1">
      <alignment horizontal="left" readingOrder="1"/>
    </xf>
    <xf numFmtId="0" fontId="7" fillId="0" borderId="14" xfId="0" applyFont="1" applyBorder="1" applyAlignment="1">
      <alignment horizontal="left" readingOrder="1"/>
    </xf>
    <xf numFmtId="0" fontId="7" fillId="0" borderId="10" xfId="0" applyFont="1" applyBorder="1" applyAlignment="1">
      <alignment horizontal="center" wrapText="1" readingOrder="1"/>
    </xf>
    <xf numFmtId="0" fontId="7" fillId="0" borderId="8" xfId="0" applyFont="1" applyBorder="1" applyAlignment="1">
      <alignment horizontal="center" wrapText="1" readingOrder="1"/>
    </xf>
    <xf numFmtId="0" fontId="7" fillId="0" borderId="9" xfId="0" applyFont="1" applyBorder="1" applyAlignment="1">
      <alignment horizontal="center" wrapText="1" readingOrder="1"/>
    </xf>
    <xf numFmtId="0" fontId="0" fillId="4" borderId="12" xfId="0" applyFill="1" applyBorder="1" applyAlignment="1" applyProtection="1">
      <alignment horizontal="left" wrapText="1" readingOrder="1"/>
      <protection locked="0"/>
    </xf>
    <xf numFmtId="0" fontId="0" fillId="4" borderId="13" xfId="0" applyFill="1" applyBorder="1" applyAlignment="1" applyProtection="1">
      <alignment horizontal="left" wrapText="1" readingOrder="1"/>
      <protection locked="0"/>
    </xf>
    <xf numFmtId="0" fontId="0" fillId="4" borderId="16" xfId="0" applyFill="1" applyBorder="1" applyAlignment="1" applyProtection="1">
      <alignment horizontal="left" wrapText="1" readingOrder="1"/>
      <protection locked="0"/>
    </xf>
    <xf numFmtId="0" fontId="8" fillId="3" borderId="47" xfId="0" applyFont="1" applyFill="1" applyBorder="1" applyAlignment="1">
      <alignment horizontal="center" vertical="center" wrapText="1" readingOrder="1"/>
    </xf>
    <xf numFmtId="0" fontId="8" fillId="3" borderId="48" xfId="0" applyFont="1" applyFill="1" applyBorder="1" applyAlignment="1">
      <alignment horizontal="center" vertical="center" readingOrder="1"/>
    </xf>
    <xf numFmtId="0" fontId="8" fillId="3" borderId="49" xfId="0" applyFont="1" applyFill="1" applyBorder="1" applyAlignment="1">
      <alignment horizontal="center" vertical="center" readingOrder="1"/>
    </xf>
    <xf numFmtId="0" fontId="15" fillId="0" borderId="10" xfId="0" applyFont="1" applyBorder="1" applyAlignment="1">
      <alignment horizontal="right" wrapText="1" readingOrder="1"/>
    </xf>
    <xf numFmtId="0" fontId="15" fillId="0" borderId="8" xfId="0" applyFont="1" applyBorder="1" applyAlignment="1">
      <alignment horizontal="right" wrapText="1" readingOrder="1"/>
    </xf>
    <xf numFmtId="0" fontId="15" fillId="0" borderId="11" xfId="0" applyFont="1" applyBorder="1" applyAlignment="1">
      <alignment horizontal="right" wrapText="1" readingOrder="1"/>
    </xf>
    <xf numFmtId="0" fontId="19" fillId="0" borderId="10" xfId="0" applyFont="1" applyBorder="1" applyAlignment="1">
      <alignment horizontal="right" wrapText="1" readingOrder="1"/>
    </xf>
    <xf numFmtId="0" fontId="19" fillId="0" borderId="8" xfId="0" applyFont="1" applyBorder="1" applyAlignment="1">
      <alignment horizontal="right" wrapText="1" readingOrder="1"/>
    </xf>
    <xf numFmtId="0" fontId="19" fillId="0" borderId="11" xfId="0" applyFont="1" applyBorder="1" applyAlignment="1">
      <alignment horizontal="right" wrapText="1" readingOrder="1"/>
    </xf>
    <xf numFmtId="0" fontId="19" fillId="0" borderId="10" xfId="0" applyFont="1" applyBorder="1" applyAlignment="1">
      <alignment wrapText="1" readingOrder="1"/>
    </xf>
    <xf numFmtId="0" fontId="19" fillId="0" borderId="8" xfId="0" applyFont="1" applyBorder="1" applyAlignment="1">
      <alignment wrapText="1" readingOrder="1"/>
    </xf>
    <xf numFmtId="0" fontId="19" fillId="0" borderId="11" xfId="0" applyFont="1" applyBorder="1" applyAlignment="1">
      <alignment wrapText="1" readingOrder="1"/>
    </xf>
    <xf numFmtId="0" fontId="7" fillId="0" borderId="5" xfId="0" applyFont="1" applyBorder="1" applyAlignment="1">
      <alignment readingOrder="1"/>
    </xf>
    <xf numFmtId="0" fontId="7" fillId="0" borderId="6" xfId="0" applyFont="1" applyBorder="1" applyAlignment="1">
      <alignment readingOrder="1"/>
    </xf>
    <xf numFmtId="0" fontId="16" fillId="4" borderId="6" xfId="0" applyFont="1" applyFill="1" applyBorder="1" applyAlignment="1" applyProtection="1">
      <alignment horizontal="left" wrapText="1" readingOrder="1"/>
      <protection locked="0"/>
    </xf>
    <xf numFmtId="0" fontId="8" fillId="3" borderId="35" xfId="0" applyFont="1" applyFill="1" applyBorder="1" applyAlignment="1">
      <alignment horizontal="center" vertical="center" readingOrder="1"/>
    </xf>
    <xf numFmtId="0" fontId="8" fillId="3" borderId="36" xfId="0" applyFont="1" applyFill="1" applyBorder="1" applyAlignment="1">
      <alignment horizontal="center" vertical="center" readingOrder="1"/>
    </xf>
    <xf numFmtId="0" fontId="8" fillId="3" borderId="37" xfId="0" applyFont="1" applyFill="1" applyBorder="1" applyAlignment="1">
      <alignment horizontal="center" vertical="center" readingOrder="1"/>
    </xf>
    <xf numFmtId="0" fontId="15" fillId="0" borderId="5" xfId="0" applyFont="1" applyBorder="1" applyAlignment="1">
      <alignment wrapText="1" readingOrder="1"/>
    </xf>
    <xf numFmtId="0" fontId="15" fillId="0" borderId="6" xfId="0" applyFont="1" applyBorder="1" applyAlignment="1">
      <alignment wrapText="1" readingOrder="1"/>
    </xf>
    <xf numFmtId="0" fontId="16" fillId="4" borderId="25" xfId="0" applyFont="1" applyFill="1" applyBorder="1" applyAlignment="1" applyProtection="1">
      <alignment horizontal="left" wrapText="1" readingOrder="1"/>
      <protection locked="0"/>
    </xf>
    <xf numFmtId="0" fontId="15" fillId="0" borderId="5" xfId="0" applyFont="1" applyBorder="1" applyAlignment="1">
      <alignment readingOrder="1"/>
    </xf>
    <xf numFmtId="0" fontId="15" fillId="0" borderId="6" xfId="0" applyFont="1" applyBorder="1" applyAlignment="1">
      <alignment readingOrder="1"/>
    </xf>
    <xf numFmtId="0" fontId="16" fillId="0" borderId="34" xfId="0" applyFont="1" applyBorder="1" applyAlignment="1">
      <alignment wrapText="1"/>
    </xf>
    <xf numFmtId="0" fontId="7" fillId="0" borderId="27" xfId="0" applyFont="1" applyBorder="1" applyAlignment="1">
      <alignment readingOrder="1"/>
    </xf>
    <xf numFmtId="0" fontId="7" fillId="0" borderId="28" xfId="0" applyFont="1" applyBorder="1" applyAlignment="1">
      <alignment readingOrder="1"/>
    </xf>
    <xf numFmtId="0" fontId="15" fillId="0" borderId="10" xfId="0" applyFont="1" applyBorder="1" applyAlignment="1">
      <alignment horizontal="center" vertical="center" readingOrder="1"/>
    </xf>
    <xf numFmtId="0" fontId="15" fillId="0" borderId="8" xfId="0" applyFont="1" applyBorder="1" applyAlignment="1">
      <alignment horizontal="center" vertical="center" readingOrder="1"/>
    </xf>
    <xf numFmtId="0" fontId="15" fillId="0" borderId="9" xfId="0" applyFont="1" applyBorder="1" applyAlignment="1">
      <alignment horizontal="center" vertical="center" readingOrder="1"/>
    </xf>
    <xf numFmtId="0" fontId="15" fillId="0" borderId="18" xfId="0" applyFont="1" applyBorder="1" applyAlignment="1">
      <alignment readingOrder="1"/>
    </xf>
    <xf numFmtId="0" fontId="15" fillId="0" borderId="19" xfId="0" applyFont="1" applyBorder="1" applyAlignment="1">
      <alignment readingOrder="1"/>
    </xf>
    <xf numFmtId="0" fontId="0" fillId="0" borderId="0" xfId="0" applyAlignment="1">
      <alignment horizontal="center"/>
    </xf>
  </cellXfs>
  <cellStyles count="4">
    <cellStyle name="Currency" xfId="1" builtinId="4"/>
    <cellStyle name="Hyperlink" xfId="3" builtinId="8"/>
    <cellStyle name="Normal" xfId="0" builtinId="0"/>
    <cellStyle name="Percent" xfId="2" builtinId="5"/>
  </cellStyles>
  <dxfs count="6">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auto="1"/>
      </font>
      <fill>
        <patternFill>
          <bgColor rgb="FF00B050"/>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482C9-8F7A-45E6-BF83-0D57DE20471E}">
  <sheetPr>
    <pageSetUpPr fitToPage="1"/>
  </sheetPr>
  <dimension ref="A1:O152"/>
  <sheetViews>
    <sheetView tabSelected="1" view="pageBreakPreview" zoomScale="120" zoomScaleNormal="100" zoomScaleSheetLayoutView="120" workbookViewId="0">
      <selection activeCell="E4" sqref="E4:H4"/>
    </sheetView>
  </sheetViews>
  <sheetFormatPr baseColWidth="10" defaultColWidth="8.83203125" defaultRowHeight="36" customHeight="1" x14ac:dyDescent="0.2"/>
  <cols>
    <col min="1" max="4" width="15.6640625" style="28" customWidth="1"/>
    <col min="5" max="8" width="15.6640625" style="29" customWidth="1"/>
    <col min="9" max="9" width="15.6640625" customWidth="1"/>
    <col min="10" max="10" width="76.83203125" customWidth="1"/>
  </cols>
  <sheetData>
    <row r="1" spans="1:8" s="1" customFormat="1" ht="90" customHeight="1" x14ac:dyDescent="0.2">
      <c r="A1" s="144" t="s">
        <v>1743</v>
      </c>
      <c r="B1" s="144"/>
      <c r="C1" s="144"/>
      <c r="D1" s="144"/>
      <c r="E1" s="144"/>
      <c r="F1" s="144"/>
      <c r="G1" s="144"/>
      <c r="H1" s="144"/>
    </row>
    <row r="2" spans="1:8" ht="9" customHeight="1" thickBot="1" x14ac:dyDescent="0.25">
      <c r="A2" s="145"/>
      <c r="B2" s="145"/>
      <c r="C2" s="145"/>
      <c r="D2" s="145"/>
      <c r="E2" s="145"/>
      <c r="F2" s="145"/>
      <c r="G2" s="145"/>
      <c r="H2" s="145"/>
    </row>
    <row r="3" spans="1:8" s="1" customFormat="1" ht="18" customHeight="1" x14ac:dyDescent="0.2">
      <c r="A3" s="114" t="s">
        <v>0</v>
      </c>
      <c r="B3" s="115"/>
      <c r="C3" s="115"/>
      <c r="D3" s="115"/>
      <c r="E3" s="115"/>
      <c r="F3" s="115"/>
      <c r="G3" s="115"/>
      <c r="H3" s="116"/>
    </row>
    <row r="4" spans="1:8" ht="30" customHeight="1" x14ac:dyDescent="0.2">
      <c r="A4" s="122" t="s">
        <v>1</v>
      </c>
      <c r="B4" s="123"/>
      <c r="C4" s="123"/>
      <c r="D4" s="123"/>
      <c r="E4" s="146"/>
      <c r="F4" s="147"/>
      <c r="G4" s="147"/>
      <c r="H4" s="148"/>
    </row>
    <row r="5" spans="1:8" ht="30" customHeight="1" x14ac:dyDescent="0.2">
      <c r="A5" s="122" t="s">
        <v>2</v>
      </c>
      <c r="B5" s="123"/>
      <c r="C5" s="123"/>
      <c r="D5" s="123"/>
      <c r="E5" s="131"/>
      <c r="F5" s="132"/>
      <c r="G5" s="132"/>
      <c r="H5" s="133"/>
    </row>
    <row r="6" spans="1:8" ht="30" customHeight="1" x14ac:dyDescent="0.2">
      <c r="A6" s="122" t="s">
        <v>3</v>
      </c>
      <c r="B6" s="123"/>
      <c r="C6" s="123"/>
      <c r="D6" s="123"/>
      <c r="E6" s="131"/>
      <c r="F6" s="132"/>
      <c r="G6" s="132"/>
      <c r="H6" s="133"/>
    </row>
    <row r="7" spans="1:8" ht="30" customHeight="1" x14ac:dyDescent="0.2">
      <c r="A7" s="122" t="s">
        <v>4</v>
      </c>
      <c r="B7" s="123"/>
      <c r="C7" s="123"/>
      <c r="D7" s="123"/>
      <c r="E7" s="131"/>
      <c r="F7" s="132"/>
      <c r="G7" s="132"/>
      <c r="H7" s="133"/>
    </row>
    <row r="8" spans="1:8" ht="30" customHeight="1" x14ac:dyDescent="0.2">
      <c r="A8" s="122" t="s">
        <v>5</v>
      </c>
      <c r="B8" s="123"/>
      <c r="C8" s="123"/>
      <c r="D8" s="123"/>
      <c r="E8" s="152"/>
      <c r="F8" s="132"/>
      <c r="G8" s="132"/>
      <c r="H8" s="133"/>
    </row>
    <row r="9" spans="1:8" ht="30" customHeight="1" x14ac:dyDescent="0.2">
      <c r="A9" s="122" t="s">
        <v>6</v>
      </c>
      <c r="B9" s="123"/>
      <c r="C9" s="123"/>
      <c r="D9" s="123"/>
      <c r="E9" s="149"/>
      <c r="F9" s="150"/>
      <c r="G9" s="150"/>
      <c r="H9" s="151"/>
    </row>
    <row r="10" spans="1:8" ht="30" customHeight="1" x14ac:dyDescent="0.2">
      <c r="A10" s="122" t="s">
        <v>7</v>
      </c>
      <c r="B10" s="123"/>
      <c r="C10" s="123"/>
      <c r="D10" s="123"/>
      <c r="E10" s="131"/>
      <c r="F10" s="132"/>
      <c r="G10" s="132"/>
      <c r="H10" s="133"/>
    </row>
    <row r="11" spans="1:8" ht="30" customHeight="1" x14ac:dyDescent="0.2">
      <c r="A11" s="122" t="s">
        <v>8</v>
      </c>
      <c r="B11" s="123"/>
      <c r="C11" s="123"/>
      <c r="D11" s="123"/>
      <c r="E11" s="152"/>
      <c r="F11" s="132"/>
      <c r="G11" s="132"/>
      <c r="H11" s="133"/>
    </row>
    <row r="12" spans="1:8" ht="30" customHeight="1" x14ac:dyDescent="0.2">
      <c r="A12" s="122" t="s">
        <v>9</v>
      </c>
      <c r="B12" s="123"/>
      <c r="C12" s="123"/>
      <c r="D12" s="123"/>
      <c r="E12" s="149"/>
      <c r="F12" s="150"/>
      <c r="G12" s="150"/>
      <c r="H12" s="151"/>
    </row>
    <row r="13" spans="1:8" ht="30" customHeight="1" x14ac:dyDescent="0.2">
      <c r="A13" s="109" t="s">
        <v>10</v>
      </c>
      <c r="B13" s="110"/>
      <c r="C13" s="110"/>
      <c r="D13" s="110"/>
      <c r="E13" s="131"/>
      <c r="F13" s="132"/>
      <c r="G13" s="132"/>
      <c r="H13" s="133"/>
    </row>
    <row r="14" spans="1:8" ht="30" customHeight="1" x14ac:dyDescent="0.2">
      <c r="A14" s="122" t="s">
        <v>11</v>
      </c>
      <c r="B14" s="123"/>
      <c r="C14" s="123"/>
      <c r="D14" s="123"/>
      <c r="E14" s="131"/>
      <c r="F14" s="132"/>
      <c r="G14" s="132"/>
      <c r="H14" s="133"/>
    </row>
    <row r="15" spans="1:8" ht="60" customHeight="1" x14ac:dyDescent="0.2">
      <c r="A15" s="153" t="s">
        <v>12</v>
      </c>
      <c r="B15" s="154"/>
      <c r="C15" s="154"/>
      <c r="D15" s="155"/>
      <c r="E15" s="156"/>
      <c r="F15" s="132"/>
      <c r="G15" s="132"/>
      <c r="H15" s="133"/>
    </row>
    <row r="16" spans="1:8" ht="135" customHeight="1" thickBot="1" x14ac:dyDescent="0.25">
      <c r="A16" s="157" t="s">
        <v>13</v>
      </c>
      <c r="B16" s="158"/>
      <c r="C16" s="158"/>
      <c r="D16" s="159"/>
      <c r="E16" s="160"/>
      <c r="F16" s="161"/>
      <c r="G16" s="161"/>
      <c r="H16" s="162"/>
    </row>
    <row r="17" spans="1:8" ht="9" customHeight="1" thickBot="1" x14ac:dyDescent="0.25">
      <c r="A17" s="113"/>
      <c r="B17" s="113"/>
      <c r="C17" s="113"/>
      <c r="D17" s="113"/>
      <c r="E17" s="113"/>
      <c r="F17" s="113"/>
      <c r="G17" s="113"/>
      <c r="H17" s="113"/>
    </row>
    <row r="18" spans="1:8" s="1" customFormat="1" ht="18" customHeight="1" x14ac:dyDescent="0.2">
      <c r="A18" s="163" t="s">
        <v>14</v>
      </c>
      <c r="B18" s="164"/>
      <c r="C18" s="164"/>
      <c r="D18" s="164"/>
      <c r="E18" s="164"/>
      <c r="F18" s="164"/>
      <c r="G18" s="164"/>
      <c r="H18" s="165"/>
    </row>
    <row r="19" spans="1:8" s="1" customFormat="1" ht="18" customHeight="1" x14ac:dyDescent="0.2">
      <c r="A19" s="134" t="s">
        <v>15</v>
      </c>
      <c r="B19" s="135"/>
      <c r="C19" s="135"/>
      <c r="D19" s="135"/>
      <c r="E19" s="135"/>
      <c r="F19" s="135"/>
      <c r="G19" s="135"/>
      <c r="H19" s="136"/>
    </row>
    <row r="20" spans="1:8" ht="30" customHeight="1" x14ac:dyDescent="0.2">
      <c r="A20" s="137" t="s">
        <v>16</v>
      </c>
      <c r="B20" s="138"/>
      <c r="C20" s="138"/>
      <c r="D20" s="138"/>
      <c r="E20" s="138"/>
      <c r="F20" s="138"/>
      <c r="G20" s="138"/>
      <c r="H20" s="2"/>
    </row>
    <row r="21" spans="1:8" ht="30" customHeight="1" x14ac:dyDescent="0.2">
      <c r="A21" s="139" t="s">
        <v>17</v>
      </c>
      <c r="B21" s="140"/>
      <c r="C21" s="140"/>
      <c r="D21" s="140"/>
      <c r="E21" s="140"/>
      <c r="F21" s="140"/>
      <c r="G21" s="140"/>
      <c r="H21" s="3"/>
    </row>
    <row r="22" spans="1:8" ht="18" customHeight="1" x14ac:dyDescent="0.2">
      <c r="A22" s="141" t="s">
        <v>18</v>
      </c>
      <c r="B22" s="142"/>
      <c r="C22" s="142"/>
      <c r="D22" s="142"/>
      <c r="E22" s="142"/>
      <c r="F22" s="142"/>
      <c r="G22" s="142"/>
      <c r="H22" s="143"/>
    </row>
    <row r="23" spans="1:8" ht="30" customHeight="1" x14ac:dyDescent="0.2">
      <c r="A23" s="137" t="s">
        <v>19</v>
      </c>
      <c r="B23" s="138"/>
      <c r="C23" s="138"/>
      <c r="D23" s="138"/>
      <c r="E23" s="138"/>
      <c r="F23" s="138"/>
      <c r="G23" s="138"/>
      <c r="H23" s="2"/>
    </row>
    <row r="24" spans="1:8" ht="30" hidden="1" customHeight="1" x14ac:dyDescent="0.2">
      <c r="A24" s="104" t="s">
        <v>20</v>
      </c>
      <c r="B24" s="105"/>
      <c r="C24" s="105"/>
      <c r="D24" s="105"/>
      <c r="E24" s="105"/>
      <c r="F24" s="105"/>
      <c r="G24" s="105"/>
      <c r="H24" s="4"/>
    </row>
    <row r="25" spans="1:8" ht="30" customHeight="1" x14ac:dyDescent="0.2">
      <c r="A25" s="109" t="s">
        <v>21</v>
      </c>
      <c r="B25" s="110"/>
      <c r="C25" s="110"/>
      <c r="D25" s="110"/>
      <c r="E25" s="110"/>
      <c r="F25" s="110"/>
      <c r="G25" s="110"/>
      <c r="H25" s="4"/>
    </row>
    <row r="26" spans="1:8" ht="30" customHeight="1" x14ac:dyDescent="0.2">
      <c r="A26" s="139" t="s">
        <v>22</v>
      </c>
      <c r="B26" s="140"/>
      <c r="C26" s="140"/>
      <c r="D26" s="140"/>
      <c r="E26" s="140"/>
      <c r="F26" s="140"/>
      <c r="G26" s="140"/>
      <c r="H26" s="3"/>
    </row>
    <row r="27" spans="1:8" ht="18" customHeight="1" x14ac:dyDescent="0.2">
      <c r="A27" s="134" t="s">
        <v>23</v>
      </c>
      <c r="B27" s="135"/>
      <c r="C27" s="135"/>
      <c r="D27" s="135"/>
      <c r="E27" s="135"/>
      <c r="F27" s="135"/>
      <c r="G27" s="135"/>
      <c r="H27" s="136"/>
    </row>
    <row r="28" spans="1:8" ht="30" hidden="1" customHeight="1" x14ac:dyDescent="0.2">
      <c r="A28" s="137" t="s">
        <v>24</v>
      </c>
      <c r="B28" s="138"/>
      <c r="C28" s="138"/>
      <c r="D28" s="138"/>
      <c r="E28" s="138"/>
      <c r="F28" s="138"/>
      <c r="G28" s="138"/>
      <c r="H28" s="99"/>
    </row>
    <row r="29" spans="1:8" ht="30" customHeight="1" x14ac:dyDescent="0.2">
      <c r="A29" s="104" t="s">
        <v>25</v>
      </c>
      <c r="B29" s="105"/>
      <c r="C29" s="105"/>
      <c r="D29" s="105"/>
      <c r="E29" s="105"/>
      <c r="F29" s="105"/>
      <c r="G29" s="105"/>
      <c r="H29" s="4"/>
    </row>
    <row r="30" spans="1:8" ht="30" customHeight="1" thickBot="1" x14ac:dyDescent="0.25">
      <c r="A30" s="166" t="s">
        <v>26</v>
      </c>
      <c r="B30" s="167"/>
      <c r="C30" s="167"/>
      <c r="D30" s="167"/>
      <c r="E30" s="167"/>
      <c r="F30" s="167"/>
      <c r="G30" s="167"/>
      <c r="H30" s="26"/>
    </row>
    <row r="31" spans="1:8" s="7" customFormat="1" ht="9" customHeight="1" thickBot="1" x14ac:dyDescent="0.25">
      <c r="A31" s="145"/>
      <c r="B31" s="145"/>
      <c r="C31" s="145"/>
      <c r="D31" s="145"/>
      <c r="E31" s="145"/>
      <c r="F31" s="145"/>
      <c r="G31" s="145"/>
      <c r="H31" s="145"/>
    </row>
    <row r="32" spans="1:8" ht="18" customHeight="1" x14ac:dyDescent="0.2">
      <c r="A32" s="114" t="s">
        <v>42</v>
      </c>
      <c r="B32" s="115"/>
      <c r="C32" s="115"/>
      <c r="D32" s="115"/>
      <c r="E32" s="115"/>
      <c r="F32" s="115"/>
      <c r="G32" s="115"/>
      <c r="H32" s="116"/>
    </row>
    <row r="33" spans="1:12" ht="18" customHeight="1" x14ac:dyDescent="0.2">
      <c r="A33" s="134" t="s">
        <v>43</v>
      </c>
      <c r="B33" s="135"/>
      <c r="C33" s="135"/>
      <c r="D33" s="135"/>
      <c r="E33" s="135"/>
      <c r="F33" s="135"/>
      <c r="G33" s="135"/>
      <c r="H33" s="136"/>
    </row>
    <row r="34" spans="1:12" ht="45" customHeight="1" x14ac:dyDescent="0.2">
      <c r="A34" s="8" t="s">
        <v>44</v>
      </c>
      <c r="B34" s="9" t="s">
        <v>45</v>
      </c>
      <c r="C34" s="10" t="s">
        <v>46</v>
      </c>
      <c r="D34" s="10" t="s">
        <v>47</v>
      </c>
      <c r="E34" s="9" t="s">
        <v>48</v>
      </c>
      <c r="F34" s="9" t="s">
        <v>49</v>
      </c>
      <c r="G34" s="9" t="s">
        <v>50</v>
      </c>
      <c r="H34" s="11" t="s">
        <v>51</v>
      </c>
    </row>
    <row r="35" spans="1:12" ht="30" customHeight="1" x14ac:dyDescent="0.2">
      <c r="A35" s="12" t="s">
        <v>52</v>
      </c>
      <c r="B35" s="13"/>
      <c r="C35" s="13"/>
      <c r="D35" s="13"/>
      <c r="E35" s="14"/>
      <c r="F35" s="14"/>
      <c r="G35" s="14"/>
      <c r="H35" s="15">
        <f>SUM(B35:G35)</f>
        <v>0</v>
      </c>
    </row>
    <row r="36" spans="1:12" ht="30" customHeight="1" x14ac:dyDescent="0.2">
      <c r="A36" s="12">
        <v>1</v>
      </c>
      <c r="B36" s="13"/>
      <c r="C36" s="13"/>
      <c r="D36" s="13"/>
      <c r="E36" s="14"/>
      <c r="F36" s="14"/>
      <c r="G36" s="14"/>
      <c r="H36" s="15">
        <f>SUM(B36:G36)</f>
        <v>0</v>
      </c>
    </row>
    <row r="37" spans="1:12" s="7" customFormat="1" ht="30" customHeight="1" x14ac:dyDescent="0.2">
      <c r="A37" s="12">
        <v>2</v>
      </c>
      <c r="B37" s="13"/>
      <c r="C37" s="13"/>
      <c r="D37" s="13"/>
      <c r="E37" s="14"/>
      <c r="F37" s="14"/>
      <c r="G37" s="14"/>
      <c r="H37" s="15">
        <f>SUM(B37:G37)</f>
        <v>0</v>
      </c>
    </row>
    <row r="38" spans="1:12" ht="30" customHeight="1" x14ac:dyDescent="0.2">
      <c r="A38" s="12">
        <v>3</v>
      </c>
      <c r="B38" s="13"/>
      <c r="C38" s="13"/>
      <c r="D38" s="13"/>
      <c r="E38" s="14"/>
      <c r="F38" s="14"/>
      <c r="G38" s="14"/>
      <c r="H38" s="15">
        <f>SUM(B38:G38)</f>
        <v>0</v>
      </c>
    </row>
    <row r="39" spans="1:12" ht="30" customHeight="1" x14ac:dyDescent="0.2">
      <c r="A39" s="12">
        <v>4</v>
      </c>
      <c r="B39" s="13"/>
      <c r="C39" s="13"/>
      <c r="D39" s="13"/>
      <c r="E39" s="14"/>
      <c r="F39" s="14"/>
      <c r="G39" s="14"/>
      <c r="H39" s="15">
        <f>SUM(B39:G39)</f>
        <v>0</v>
      </c>
    </row>
    <row r="40" spans="1:12" ht="30" customHeight="1" x14ac:dyDescent="0.2">
      <c r="A40" s="12" t="s">
        <v>53</v>
      </c>
      <c r="B40" s="16">
        <f>SUM(B35:B39)</f>
        <v>0</v>
      </c>
      <c r="C40" s="16">
        <f>SUM(C35:C39)</f>
        <v>0</v>
      </c>
      <c r="D40" s="16">
        <f>SUM(D35:D39)</f>
        <v>0</v>
      </c>
      <c r="E40" s="17">
        <f>SUM(E35:E39)</f>
        <v>0</v>
      </c>
      <c r="F40" s="17">
        <f t="shared" ref="F40" si="0">SUM(F35:F39)</f>
        <v>0</v>
      </c>
      <c r="G40" s="17">
        <f>SUM(G35:G39)</f>
        <v>0</v>
      </c>
      <c r="H40" s="15">
        <f>SUM(H35:H39)</f>
        <v>0</v>
      </c>
    </row>
    <row r="41" spans="1:12" ht="18" customHeight="1" x14ac:dyDescent="0.2">
      <c r="A41" s="169" t="s">
        <v>1670</v>
      </c>
      <c r="B41" s="170"/>
      <c r="C41" s="170"/>
      <c r="D41" s="170"/>
      <c r="E41" s="170"/>
      <c r="F41" s="170"/>
      <c r="G41" s="170"/>
      <c r="H41" s="171"/>
    </row>
    <row r="42" spans="1:12" ht="9" customHeight="1" x14ac:dyDescent="0.2">
      <c r="A42" s="169"/>
      <c r="B42" s="170"/>
      <c r="C42" s="170"/>
      <c r="D42" s="170"/>
      <c r="E42" s="170"/>
      <c r="F42" s="170"/>
      <c r="G42" s="170"/>
      <c r="H42" s="171"/>
    </row>
    <row r="43" spans="1:12" ht="36" hidden="1" customHeight="1" x14ac:dyDescent="0.2">
      <c r="A43" s="187" t="s">
        <v>54</v>
      </c>
      <c r="B43" s="188"/>
      <c r="C43" s="189"/>
      <c r="D43" s="18" t="e">
        <f>G40/H40</f>
        <v>#DIV/0!</v>
      </c>
      <c r="E43" s="190" t="s">
        <v>1718</v>
      </c>
      <c r="F43" s="191"/>
      <c r="G43" s="191"/>
      <c r="H43" s="192"/>
    </row>
    <row r="44" spans="1:12" ht="36" hidden="1" customHeight="1" x14ac:dyDescent="0.2">
      <c r="A44" s="187" t="s">
        <v>55</v>
      </c>
      <c r="B44" s="188"/>
      <c r="C44" s="189"/>
      <c r="D44" s="18" t="e">
        <f>B40/H40</f>
        <v>#DIV/0!</v>
      </c>
      <c r="E44" s="193"/>
      <c r="F44" s="194"/>
      <c r="G44" s="194"/>
      <c r="H44" s="195"/>
    </row>
    <row r="45" spans="1:12" ht="36" customHeight="1" x14ac:dyDescent="0.2">
      <c r="A45" s="153" t="s">
        <v>1719</v>
      </c>
      <c r="B45" s="188"/>
      <c r="C45" s="189"/>
      <c r="D45" s="18" t="e">
        <f>(B40+C40)/H40</f>
        <v>#DIV/0!</v>
      </c>
      <c r="E45" s="196"/>
      <c r="F45" s="197"/>
      <c r="G45" s="197"/>
      <c r="H45" s="198"/>
      <c r="I45" s="199"/>
      <c r="J45" s="199"/>
      <c r="K45" s="199"/>
      <c r="L45" s="19"/>
    </row>
    <row r="46" spans="1:12" ht="9" customHeight="1" x14ac:dyDescent="0.2">
      <c r="A46" s="200"/>
      <c r="B46" s="113"/>
      <c r="C46" s="113"/>
      <c r="D46" s="113"/>
      <c r="E46" s="113"/>
      <c r="F46" s="113"/>
      <c r="G46" s="113"/>
      <c r="H46" s="201"/>
      <c r="I46" s="202"/>
      <c r="J46" s="202"/>
      <c r="K46" s="202"/>
    </row>
    <row r="47" spans="1:12" ht="36" hidden="1" customHeight="1" x14ac:dyDescent="0.2">
      <c r="A47" s="114" t="s">
        <v>56</v>
      </c>
      <c r="B47" s="115"/>
      <c r="C47" s="115"/>
      <c r="D47" s="115"/>
      <c r="E47" s="115"/>
      <c r="F47" s="115"/>
      <c r="G47" s="115"/>
      <c r="H47" s="116"/>
    </row>
    <row r="48" spans="1:12" ht="30" customHeight="1" x14ac:dyDescent="0.2">
      <c r="A48" s="109" t="s">
        <v>669</v>
      </c>
      <c r="B48" s="110"/>
      <c r="C48" s="110"/>
      <c r="D48" s="110"/>
      <c r="E48" s="111"/>
      <c r="F48" s="111"/>
      <c r="G48" s="111"/>
      <c r="H48" s="112"/>
    </row>
    <row r="49" spans="1:12" ht="135" customHeight="1" x14ac:dyDescent="0.2">
      <c r="A49" s="109" t="s">
        <v>1671</v>
      </c>
      <c r="B49" s="110"/>
      <c r="C49" s="110"/>
      <c r="D49" s="110"/>
      <c r="E49" s="111"/>
      <c r="F49" s="111"/>
      <c r="G49" s="111"/>
      <c r="H49" s="112"/>
      <c r="I49" s="186"/>
      <c r="J49" s="186"/>
      <c r="K49" s="186"/>
      <c r="L49" s="186"/>
    </row>
    <row r="50" spans="1:12" ht="120" hidden="1" customHeight="1" x14ac:dyDescent="0.2">
      <c r="A50" s="122" t="s">
        <v>57</v>
      </c>
      <c r="B50" s="110"/>
      <c r="C50" s="110"/>
      <c r="D50" s="110"/>
      <c r="E50" s="111"/>
      <c r="F50" s="111"/>
      <c r="G50" s="111"/>
      <c r="H50" s="112"/>
    </row>
    <row r="51" spans="1:12" ht="63" customHeight="1" x14ac:dyDescent="0.2">
      <c r="A51" s="109" t="s">
        <v>1747</v>
      </c>
      <c r="B51" s="110"/>
      <c r="C51" s="110"/>
      <c r="D51" s="110"/>
      <c r="E51" s="111"/>
      <c r="F51" s="111"/>
      <c r="G51" s="111"/>
      <c r="H51" s="112"/>
    </row>
    <row r="52" spans="1:12" ht="30" customHeight="1" thickBot="1" x14ac:dyDescent="0.25">
      <c r="A52" s="213" t="s">
        <v>58</v>
      </c>
      <c r="B52" s="214"/>
      <c r="C52" s="214"/>
      <c r="D52" s="214"/>
      <c r="E52" s="205"/>
      <c r="F52" s="205"/>
      <c r="G52" s="205"/>
      <c r="H52" s="206"/>
    </row>
    <row r="53" spans="1:12" ht="9" customHeight="1" thickBot="1" x14ac:dyDescent="0.25">
      <c r="A53" s="113"/>
      <c r="B53" s="113"/>
      <c r="C53" s="113"/>
      <c r="D53" s="113"/>
      <c r="E53" s="113"/>
      <c r="F53" s="113"/>
      <c r="G53" s="113"/>
      <c r="H53" s="113"/>
    </row>
    <row r="54" spans="1:12" s="1" customFormat="1" ht="18" customHeight="1" x14ac:dyDescent="0.2">
      <c r="A54" s="114" t="s">
        <v>28</v>
      </c>
      <c r="B54" s="115"/>
      <c r="C54" s="115"/>
      <c r="D54" s="115"/>
      <c r="E54" s="115"/>
      <c r="F54" s="115"/>
      <c r="G54" s="115"/>
      <c r="H54" s="116"/>
    </row>
    <row r="55" spans="1:12" ht="135" customHeight="1" x14ac:dyDescent="0.2">
      <c r="A55" s="109" t="s">
        <v>1748</v>
      </c>
      <c r="B55" s="110"/>
      <c r="C55" s="110"/>
      <c r="D55" s="110"/>
      <c r="E55" s="111"/>
      <c r="F55" s="111"/>
      <c r="G55" s="111"/>
      <c r="H55" s="112"/>
      <c r="I55" s="186"/>
      <c r="J55" s="186"/>
      <c r="K55" s="186"/>
      <c r="L55" s="186"/>
    </row>
    <row r="56" spans="1:12" ht="30" customHeight="1" x14ac:dyDescent="0.2">
      <c r="A56" s="109" t="s">
        <v>30</v>
      </c>
      <c r="B56" s="110"/>
      <c r="C56" s="110"/>
      <c r="D56" s="110"/>
      <c r="E56" s="130"/>
      <c r="F56" s="130"/>
      <c r="G56" s="130"/>
      <c r="H56" s="168"/>
    </row>
    <row r="57" spans="1:12" ht="30" customHeight="1" x14ac:dyDescent="0.2">
      <c r="A57" s="109" t="s">
        <v>31</v>
      </c>
      <c r="B57" s="110"/>
      <c r="C57" s="110"/>
      <c r="D57" s="110"/>
      <c r="E57" s="130"/>
      <c r="F57" s="130"/>
      <c r="G57" s="130"/>
      <c r="H57" s="168"/>
    </row>
    <row r="58" spans="1:12" ht="30" customHeight="1" x14ac:dyDescent="0.2">
      <c r="A58" s="109" t="s">
        <v>32</v>
      </c>
      <c r="B58" s="110"/>
      <c r="C58" s="110"/>
      <c r="D58" s="110"/>
      <c r="E58" s="130"/>
      <c r="F58" s="130"/>
      <c r="G58" s="130"/>
      <c r="H58" s="168"/>
    </row>
    <row r="59" spans="1:12" ht="30" customHeight="1" x14ac:dyDescent="0.2">
      <c r="A59" s="207" t="s">
        <v>33</v>
      </c>
      <c r="B59" s="208"/>
      <c r="C59" s="208"/>
      <c r="D59" s="208"/>
      <c r="E59" s="130"/>
      <c r="F59" s="130"/>
      <c r="G59" s="130"/>
      <c r="H59" s="168"/>
    </row>
    <row r="60" spans="1:12" ht="30" customHeight="1" x14ac:dyDescent="0.2">
      <c r="A60" s="207" t="s">
        <v>34</v>
      </c>
      <c r="B60" s="208"/>
      <c r="C60" s="208"/>
      <c r="D60" s="208"/>
      <c r="E60" s="130"/>
      <c r="F60" s="130"/>
      <c r="G60" s="130"/>
      <c r="H60" s="168"/>
    </row>
    <row r="61" spans="1:12" ht="30" customHeight="1" x14ac:dyDescent="0.2">
      <c r="A61" s="172" t="s">
        <v>35</v>
      </c>
      <c r="B61" s="173"/>
      <c r="C61" s="173"/>
      <c r="D61" s="173"/>
      <c r="E61" s="209" t="e">
        <f>VLOOKUP(E60,Dropdowns!F4:J690,3,FALSE)</f>
        <v>#N/A</v>
      </c>
      <c r="F61" s="209"/>
      <c r="G61" s="209"/>
      <c r="H61" s="210"/>
      <c r="I61" s="6"/>
    </row>
    <row r="62" spans="1:12" ht="30" customHeight="1" x14ac:dyDescent="0.2">
      <c r="A62" s="172" t="s">
        <v>36</v>
      </c>
      <c r="B62" s="173"/>
      <c r="C62" s="173"/>
      <c r="D62" s="173"/>
      <c r="E62" s="174" t="e">
        <f>VLOOKUP(E60,Dropdowns!F4:J690,4,FALSE)/100</f>
        <v>#N/A</v>
      </c>
      <c r="F62" s="174"/>
      <c r="G62" s="174"/>
      <c r="H62" s="175"/>
    </row>
    <row r="63" spans="1:12" ht="30" customHeight="1" thickBot="1" x14ac:dyDescent="0.25">
      <c r="A63" s="176" t="s">
        <v>37</v>
      </c>
      <c r="B63" s="177"/>
      <c r="C63" s="177"/>
      <c r="D63" s="177"/>
      <c r="E63" s="178" t="e">
        <f>IF((VLOOKUP(E60,Dropdowns!F4:J690,5,FALSE)&gt;0),VLOOKUP(E60,Dropdowns!F4:J690,5,FALSE),"No")</f>
        <v>#N/A</v>
      </c>
      <c r="F63" s="178"/>
      <c r="G63" s="178"/>
      <c r="H63" s="179"/>
    </row>
    <row r="64" spans="1:12" ht="30" hidden="1" customHeight="1" x14ac:dyDescent="0.2">
      <c r="A64" s="180" t="s">
        <v>38</v>
      </c>
      <c r="B64" s="181"/>
      <c r="C64" s="181"/>
      <c r="D64" s="182"/>
      <c r="E64" s="183" t="e">
        <f>IF((VLOOKUP('2023HTCApp'!E60:H60,Dropdowns!K4:K527,6,FALSE)&gt;0),VLOOKUP('2023HTCApp'!E60:H60,Dropdowns!K4:K527,6,FALSE),"No")</f>
        <v>#N/A</v>
      </c>
      <c r="F64" s="184"/>
      <c r="G64" s="184"/>
      <c r="H64" s="185"/>
    </row>
    <row r="65" spans="1:11" ht="18" customHeight="1" x14ac:dyDescent="0.2">
      <c r="A65" s="114" t="s">
        <v>1751</v>
      </c>
      <c r="B65" s="115"/>
      <c r="C65" s="115"/>
      <c r="D65" s="115"/>
      <c r="E65" s="115"/>
      <c r="F65" s="115"/>
      <c r="G65" s="115"/>
      <c r="H65" s="116"/>
    </row>
    <row r="66" spans="1:11" ht="30" customHeight="1" x14ac:dyDescent="0.2">
      <c r="A66" s="109" t="s">
        <v>1667</v>
      </c>
      <c r="B66" s="110"/>
      <c r="C66" s="110"/>
      <c r="D66" s="110"/>
      <c r="E66" s="130"/>
      <c r="F66" s="130"/>
      <c r="G66" s="130"/>
      <c r="H66" s="168"/>
    </row>
    <row r="67" spans="1:11" ht="30" customHeight="1" x14ac:dyDescent="0.2">
      <c r="A67" s="109" t="s">
        <v>1668</v>
      </c>
      <c r="B67" s="110"/>
      <c r="C67" s="110"/>
      <c r="D67" s="110"/>
      <c r="E67" s="130"/>
      <c r="F67" s="130"/>
      <c r="G67" s="130"/>
      <c r="H67" s="168"/>
    </row>
    <row r="68" spans="1:11" ht="30" customHeight="1" x14ac:dyDescent="0.2">
      <c r="A68" s="109" t="s">
        <v>39</v>
      </c>
      <c r="B68" s="110"/>
      <c r="C68" s="110"/>
      <c r="D68" s="110"/>
      <c r="E68" s="130"/>
      <c r="F68" s="130"/>
      <c r="G68" s="130"/>
      <c r="H68" s="168"/>
    </row>
    <row r="69" spans="1:11" ht="30" customHeight="1" x14ac:dyDescent="0.2">
      <c r="A69" s="109" t="s">
        <v>40</v>
      </c>
      <c r="B69" s="110"/>
      <c r="C69" s="110"/>
      <c r="D69" s="110"/>
      <c r="E69" s="130"/>
      <c r="F69" s="130"/>
      <c r="G69" s="130"/>
      <c r="H69" s="168"/>
    </row>
    <row r="70" spans="1:11" ht="135" customHeight="1" x14ac:dyDescent="0.2">
      <c r="A70" s="122" t="s">
        <v>1666</v>
      </c>
      <c r="B70" s="110"/>
      <c r="C70" s="110"/>
      <c r="D70" s="110"/>
      <c r="E70" s="111"/>
      <c r="F70" s="111"/>
      <c r="G70" s="111"/>
      <c r="H70" s="112"/>
    </row>
    <row r="71" spans="1:11" s="7" customFormat="1" ht="135" customHeight="1" thickBot="1" x14ac:dyDescent="0.25">
      <c r="A71" s="203" t="s">
        <v>41</v>
      </c>
      <c r="B71" s="204"/>
      <c r="C71" s="204"/>
      <c r="D71" s="204"/>
      <c r="E71" s="205"/>
      <c r="F71" s="205"/>
      <c r="G71" s="205"/>
      <c r="H71" s="206"/>
    </row>
    <row r="72" spans="1:11" ht="9" customHeight="1" thickBot="1" x14ac:dyDescent="0.25">
      <c r="A72" s="145"/>
      <c r="B72" s="145"/>
      <c r="C72" s="145"/>
      <c r="D72" s="145"/>
      <c r="E72" s="145"/>
      <c r="F72" s="145"/>
      <c r="G72" s="145"/>
      <c r="H72" s="145"/>
      <c r="I72" s="39"/>
      <c r="J72" s="37"/>
      <c r="K72" s="37"/>
    </row>
    <row r="73" spans="1:11" ht="18" customHeight="1" x14ac:dyDescent="0.2">
      <c r="A73" s="114" t="s">
        <v>59</v>
      </c>
      <c r="B73" s="115"/>
      <c r="C73" s="115"/>
      <c r="D73" s="115"/>
      <c r="E73" s="115"/>
      <c r="F73" s="115"/>
      <c r="G73" s="115"/>
      <c r="H73" s="116"/>
      <c r="I73" s="39"/>
      <c r="J73" s="37"/>
      <c r="K73" s="37"/>
    </row>
    <row r="74" spans="1:11" ht="18" customHeight="1" x14ac:dyDescent="0.2">
      <c r="A74" s="134" t="s">
        <v>60</v>
      </c>
      <c r="B74" s="135"/>
      <c r="C74" s="135"/>
      <c r="D74" s="135"/>
      <c r="E74" s="135"/>
      <c r="F74" s="135"/>
      <c r="G74" s="135"/>
      <c r="H74" s="136"/>
      <c r="I74" s="39"/>
      <c r="J74" s="37"/>
      <c r="K74" s="37"/>
    </row>
    <row r="75" spans="1:11" s="7" customFormat="1" ht="30" customHeight="1" x14ac:dyDescent="0.2">
      <c r="A75" s="87" t="s">
        <v>61</v>
      </c>
      <c r="B75" s="215" t="s">
        <v>1739</v>
      </c>
      <c r="C75" s="216"/>
      <c r="D75" s="79" t="s">
        <v>667</v>
      </c>
      <c r="E75" s="79" t="s">
        <v>62</v>
      </c>
      <c r="F75" s="79" t="s">
        <v>63</v>
      </c>
      <c r="G75" s="79" t="s">
        <v>64</v>
      </c>
      <c r="H75" s="80" t="s">
        <v>668</v>
      </c>
      <c r="I75" s="85"/>
      <c r="J75" s="85"/>
      <c r="K75" s="85"/>
    </row>
    <row r="76" spans="1:11" ht="30" customHeight="1" x14ac:dyDescent="0.2">
      <c r="A76" s="82" t="s">
        <v>1750</v>
      </c>
      <c r="B76" s="217" t="s">
        <v>1740</v>
      </c>
      <c r="C76" s="218"/>
      <c r="D76" s="88"/>
      <c r="E76" s="79" t="s">
        <v>137</v>
      </c>
      <c r="F76" s="79"/>
      <c r="G76" s="79"/>
      <c r="H76" s="80" t="s">
        <v>137</v>
      </c>
      <c r="I76" s="20"/>
      <c r="J76" s="20"/>
      <c r="K76" s="20"/>
    </row>
    <row r="77" spans="1:11" ht="30" customHeight="1" x14ac:dyDescent="0.2">
      <c r="A77" s="86" t="s">
        <v>65</v>
      </c>
      <c r="B77" s="211"/>
      <c r="C77" s="212"/>
      <c r="D77" s="13"/>
      <c r="E77" s="14"/>
      <c r="F77" s="14"/>
      <c r="G77" s="14"/>
      <c r="H77" s="4"/>
    </row>
    <row r="78" spans="1:11" ht="30" customHeight="1" x14ac:dyDescent="0.2">
      <c r="A78" s="86" t="s">
        <v>66</v>
      </c>
      <c r="B78" s="211"/>
      <c r="C78" s="212"/>
      <c r="D78" s="13"/>
      <c r="E78" s="14"/>
      <c r="F78" s="14"/>
      <c r="G78" s="14"/>
      <c r="H78" s="4"/>
    </row>
    <row r="79" spans="1:11" ht="30" customHeight="1" x14ac:dyDescent="0.2">
      <c r="A79" s="86" t="s">
        <v>67</v>
      </c>
      <c r="B79" s="211"/>
      <c r="C79" s="212"/>
      <c r="D79" s="13"/>
      <c r="E79" s="14"/>
      <c r="F79" s="14"/>
      <c r="G79" s="14"/>
      <c r="H79" s="4"/>
    </row>
    <row r="80" spans="1:11" ht="63" customHeight="1" x14ac:dyDescent="0.2">
      <c r="A80" s="86" t="s">
        <v>1674</v>
      </c>
      <c r="B80" s="211"/>
      <c r="C80" s="212"/>
      <c r="D80" s="13"/>
      <c r="E80" s="14"/>
      <c r="F80" s="14"/>
      <c r="G80" s="14"/>
      <c r="H80" s="4"/>
    </row>
    <row r="81" spans="1:8" ht="30" customHeight="1" x14ac:dyDescent="0.2">
      <c r="A81" s="86" t="s">
        <v>68</v>
      </c>
      <c r="B81" s="211"/>
      <c r="C81" s="212"/>
      <c r="D81" s="13"/>
      <c r="E81" s="14"/>
      <c r="F81" s="14"/>
      <c r="G81" s="14"/>
      <c r="H81" s="4"/>
    </row>
    <row r="82" spans="1:8" ht="30" customHeight="1" x14ac:dyDescent="0.2">
      <c r="A82" s="86" t="s">
        <v>69</v>
      </c>
      <c r="B82" s="211"/>
      <c r="C82" s="212"/>
      <c r="D82" s="13"/>
      <c r="E82" s="14"/>
      <c r="F82" s="14"/>
      <c r="G82" s="14"/>
      <c r="H82" s="4"/>
    </row>
    <row r="83" spans="1:8" ht="30" customHeight="1" x14ac:dyDescent="0.2">
      <c r="A83" s="86" t="s">
        <v>70</v>
      </c>
      <c r="B83" s="211"/>
      <c r="C83" s="212"/>
      <c r="D83" s="13"/>
      <c r="E83" s="14"/>
      <c r="F83" s="14"/>
      <c r="G83" s="14"/>
      <c r="H83" s="4"/>
    </row>
    <row r="84" spans="1:8" ht="30" customHeight="1" x14ac:dyDescent="0.2">
      <c r="A84" s="86" t="s">
        <v>71</v>
      </c>
      <c r="B84" s="211"/>
      <c r="C84" s="212"/>
      <c r="D84" s="13"/>
      <c r="E84" s="14"/>
      <c r="F84" s="14"/>
      <c r="G84" s="14"/>
      <c r="H84" s="4"/>
    </row>
    <row r="85" spans="1:8" ht="45" customHeight="1" x14ac:dyDescent="0.2">
      <c r="A85" s="86" t="s">
        <v>72</v>
      </c>
      <c r="B85" s="211"/>
      <c r="C85" s="212"/>
      <c r="D85" s="13"/>
      <c r="E85" s="14"/>
      <c r="F85" s="14"/>
      <c r="G85" s="14"/>
      <c r="H85" s="4"/>
    </row>
    <row r="86" spans="1:8" ht="30" customHeight="1" x14ac:dyDescent="0.2">
      <c r="A86" s="86" t="s">
        <v>73</v>
      </c>
      <c r="B86" s="211"/>
      <c r="C86" s="212"/>
      <c r="D86" s="13"/>
      <c r="E86" s="14"/>
      <c r="F86" s="14"/>
      <c r="G86" s="14"/>
      <c r="H86" s="4"/>
    </row>
    <row r="87" spans="1:8" ht="30" customHeight="1" x14ac:dyDescent="0.2">
      <c r="A87" s="86" t="s">
        <v>74</v>
      </c>
      <c r="B87" s="211"/>
      <c r="C87" s="212"/>
      <c r="D87" s="13"/>
      <c r="E87" s="14"/>
      <c r="F87" s="14"/>
      <c r="G87" s="14"/>
      <c r="H87" s="4"/>
    </row>
    <row r="88" spans="1:8" ht="30" customHeight="1" thickBot="1" x14ac:dyDescent="0.25">
      <c r="A88" s="94" t="s">
        <v>75</v>
      </c>
      <c r="B88" s="219"/>
      <c r="C88" s="220"/>
      <c r="D88" s="21"/>
      <c r="E88" s="22"/>
      <c r="F88" s="22"/>
      <c r="G88" s="22"/>
      <c r="H88" s="5"/>
    </row>
    <row r="89" spans="1:8" s="1" customFormat="1" ht="9" customHeight="1" thickBot="1" x14ac:dyDescent="0.25">
      <c r="A89" s="113"/>
      <c r="B89" s="113"/>
      <c r="C89" s="113"/>
      <c r="D89" s="113"/>
      <c r="E89" s="113"/>
      <c r="F89" s="113"/>
      <c r="G89" s="113"/>
      <c r="H89" s="113"/>
    </row>
    <row r="90" spans="1:8" ht="18" customHeight="1" x14ac:dyDescent="0.2">
      <c r="A90" s="114" t="s">
        <v>1720</v>
      </c>
      <c r="B90" s="115"/>
      <c r="C90" s="115"/>
      <c r="D90" s="115"/>
      <c r="E90" s="115"/>
      <c r="F90" s="115"/>
      <c r="G90" s="115"/>
      <c r="H90" s="116"/>
    </row>
    <row r="91" spans="1:8" ht="81" customHeight="1" x14ac:dyDescent="0.2">
      <c r="A91" s="235" t="s">
        <v>1744</v>
      </c>
      <c r="B91" s="236"/>
      <c r="C91" s="236"/>
      <c r="D91" s="236"/>
      <c r="E91" s="236"/>
      <c r="F91" s="236"/>
      <c r="G91" s="236"/>
      <c r="H91" s="237"/>
    </row>
    <row r="92" spans="1:8" ht="30" customHeight="1" thickBot="1" x14ac:dyDescent="0.25">
      <c r="A92" s="117" t="s">
        <v>1741</v>
      </c>
      <c r="B92" s="118"/>
      <c r="C92" s="118"/>
      <c r="D92" s="118"/>
      <c r="E92" s="118"/>
      <c r="F92" s="118"/>
      <c r="G92" s="119"/>
      <c r="H92" s="78"/>
    </row>
    <row r="93" spans="1:8" ht="30" customHeight="1" x14ac:dyDescent="0.2">
      <c r="A93" s="221" t="s">
        <v>1742</v>
      </c>
      <c r="B93" s="222"/>
      <c r="C93" s="222"/>
      <c r="D93" s="222"/>
      <c r="E93" s="95"/>
      <c r="F93" s="226" t="s">
        <v>1731</v>
      </c>
      <c r="G93" s="227"/>
      <c r="H93" s="228"/>
    </row>
    <row r="94" spans="1:8" ht="30" customHeight="1" x14ac:dyDescent="0.2">
      <c r="A94" s="223" t="s">
        <v>1735</v>
      </c>
      <c r="B94" s="224"/>
      <c r="C94" s="224"/>
      <c r="D94" s="225"/>
      <c r="E94" s="93">
        <f>E93/0.07</f>
        <v>0</v>
      </c>
      <c r="F94" s="229"/>
      <c r="G94" s="230"/>
      <c r="H94" s="231"/>
    </row>
    <row r="95" spans="1:8" ht="30" customHeight="1" x14ac:dyDescent="0.2">
      <c r="A95" s="84" t="s">
        <v>1699</v>
      </c>
      <c r="B95" s="130"/>
      <c r="C95" s="130"/>
      <c r="D95" s="96" t="e">
        <f>VLOOKUP(B95,TaxEx!C9:O11,13,FALSE)</f>
        <v>#N/A</v>
      </c>
      <c r="E95" s="89" t="e">
        <f>(D95/100)*E94</f>
        <v>#N/A</v>
      </c>
      <c r="F95" s="153" t="s">
        <v>1732</v>
      </c>
      <c r="G95" s="155"/>
      <c r="H95" s="97" t="e">
        <f>E96*15</f>
        <v>#N/A</v>
      </c>
    </row>
    <row r="96" spans="1:8" ht="30" customHeight="1" x14ac:dyDescent="0.2">
      <c r="A96" s="84" t="s">
        <v>1703</v>
      </c>
      <c r="B96" s="130"/>
      <c r="C96" s="130"/>
      <c r="D96" s="96" t="e">
        <f>VLOOKUP(B96,TaxEx!C13:O13,13,FALSE)</f>
        <v>#N/A</v>
      </c>
      <c r="E96" s="89" t="e">
        <f>(D96/100)*E94</f>
        <v>#N/A</v>
      </c>
      <c r="F96" s="124"/>
      <c r="G96" s="125"/>
      <c r="H96" s="126"/>
    </row>
    <row r="97" spans="1:10" ht="30" customHeight="1" x14ac:dyDescent="0.2">
      <c r="A97" s="84" t="s">
        <v>1730</v>
      </c>
      <c r="B97" s="130"/>
      <c r="C97" s="130"/>
      <c r="D97" s="96" t="e">
        <f>VLOOKUP(B97,TaxEx!C15:O35,13,FALSE)</f>
        <v>#N/A</v>
      </c>
      <c r="E97" s="89" t="e">
        <f>(D97/100)*E94</f>
        <v>#N/A</v>
      </c>
      <c r="F97" s="84" t="s">
        <v>1733</v>
      </c>
      <c r="G97" s="83"/>
      <c r="H97" s="97" t="e">
        <f>E97*15</f>
        <v>#N/A</v>
      </c>
    </row>
    <row r="98" spans="1:10" ht="30" customHeight="1" x14ac:dyDescent="0.2">
      <c r="A98" s="84" t="s">
        <v>1711</v>
      </c>
      <c r="B98" s="130"/>
      <c r="C98" s="130"/>
      <c r="D98" s="96" t="e">
        <f>VLOOKUP(B98,TaxEx!C37:O37,13,FALSE)</f>
        <v>#N/A</v>
      </c>
      <c r="E98" s="89" t="e">
        <f>(D98/100)*E94</f>
        <v>#N/A</v>
      </c>
      <c r="F98" s="124"/>
      <c r="G98" s="125"/>
      <c r="H98" s="126"/>
    </row>
    <row r="99" spans="1:10" ht="30" customHeight="1" x14ac:dyDescent="0.2">
      <c r="A99" s="84" t="s">
        <v>1713</v>
      </c>
      <c r="B99" s="130"/>
      <c r="C99" s="130"/>
      <c r="D99" s="96" t="e">
        <f>VLOOKUP(B99,TaxEx!C39:O39,13,FALSE)</f>
        <v>#N/A</v>
      </c>
      <c r="E99" s="89" t="e">
        <f>(D99/100)*E94</f>
        <v>#N/A</v>
      </c>
      <c r="F99" s="122" t="s">
        <v>1734</v>
      </c>
      <c r="G99" s="123"/>
      <c r="H99" s="93" t="e">
        <f>(E95+E98+E99+E100)*15</f>
        <v>#N/A</v>
      </c>
    </row>
    <row r="100" spans="1:10" ht="30" customHeight="1" x14ac:dyDescent="0.2">
      <c r="A100" s="84" t="s">
        <v>1715</v>
      </c>
      <c r="B100" s="130"/>
      <c r="C100" s="130"/>
      <c r="D100" s="96" t="e">
        <f>VLOOKUP(B100,TaxEx!C41:O41,13,FALSE)</f>
        <v>#N/A</v>
      </c>
      <c r="E100" s="89" t="e">
        <f>(D100/100)*E94</f>
        <v>#N/A</v>
      </c>
      <c r="F100" s="127"/>
      <c r="G100" s="128"/>
      <c r="H100" s="129"/>
    </row>
    <row r="101" spans="1:10" ht="30" customHeight="1" thickBot="1" x14ac:dyDescent="0.25">
      <c r="A101" s="232" t="s">
        <v>1728</v>
      </c>
      <c r="B101" s="233"/>
      <c r="C101" s="233"/>
      <c r="D101" s="234"/>
      <c r="E101" s="90" t="e">
        <f>SUM(E95:E100)</f>
        <v>#N/A</v>
      </c>
      <c r="F101" s="120" t="s">
        <v>1736</v>
      </c>
      <c r="G101" s="121"/>
      <c r="H101" s="90" t="e">
        <f>E101*15</f>
        <v>#N/A</v>
      </c>
    </row>
    <row r="102" spans="1:10" s="1" customFormat="1" ht="9" customHeight="1" thickBot="1" x14ac:dyDescent="0.25">
      <c r="A102" s="113"/>
      <c r="B102" s="113"/>
      <c r="C102" s="113"/>
      <c r="D102" s="113"/>
      <c r="E102" s="113"/>
      <c r="F102" s="113"/>
      <c r="G102" s="113"/>
      <c r="H102" s="113"/>
      <c r="J102" s="100"/>
    </row>
    <row r="103" spans="1:10" s="37" customFormat="1" ht="18" customHeight="1" x14ac:dyDescent="0.2">
      <c r="A103" s="163" t="s">
        <v>27</v>
      </c>
      <c r="B103" s="164"/>
      <c r="C103" s="164"/>
      <c r="D103" s="164"/>
      <c r="E103" s="164"/>
      <c r="F103" s="164"/>
      <c r="G103" s="164"/>
      <c r="H103" s="165"/>
    </row>
    <row r="104" spans="1:10" ht="81" customHeight="1" x14ac:dyDescent="0.2">
      <c r="A104" s="106" t="s">
        <v>1749</v>
      </c>
      <c r="B104" s="107"/>
      <c r="C104" s="107"/>
      <c r="D104" s="107"/>
      <c r="E104" s="107"/>
      <c r="F104" s="107"/>
      <c r="G104" s="107"/>
      <c r="H104" s="108"/>
    </row>
    <row r="105" spans="1:10" ht="30" customHeight="1" x14ac:dyDescent="0.2">
      <c r="A105" s="250" t="s">
        <v>671</v>
      </c>
      <c r="B105" s="251"/>
      <c r="C105" s="251"/>
      <c r="D105" s="251"/>
      <c r="E105" s="251"/>
      <c r="F105" s="251"/>
      <c r="G105" s="252"/>
      <c r="H105" s="36"/>
    </row>
    <row r="106" spans="1:10" ht="30" customHeight="1" x14ac:dyDescent="0.2">
      <c r="A106" s="247" t="s">
        <v>670</v>
      </c>
      <c r="B106" s="248"/>
      <c r="C106" s="248"/>
      <c r="D106" s="248"/>
      <c r="E106" s="248"/>
      <c r="F106" s="248"/>
      <c r="G106" s="249"/>
      <c r="H106" s="35"/>
    </row>
    <row r="107" spans="1:10" ht="30" customHeight="1" x14ac:dyDescent="0.2">
      <c r="A107" s="247" t="s">
        <v>665</v>
      </c>
      <c r="B107" s="248"/>
      <c r="C107" s="248"/>
      <c r="D107" s="248"/>
      <c r="E107" s="248"/>
      <c r="F107" s="248"/>
      <c r="G107" s="249"/>
      <c r="H107" s="35"/>
    </row>
    <row r="108" spans="1:10" s="7" customFormat="1" ht="30" customHeight="1" x14ac:dyDescent="0.2">
      <c r="A108" s="247" t="s">
        <v>666</v>
      </c>
      <c r="B108" s="248"/>
      <c r="C108" s="248"/>
      <c r="D108" s="248"/>
      <c r="E108" s="248"/>
      <c r="F108" s="248"/>
      <c r="G108" s="249"/>
      <c r="H108" s="35"/>
    </row>
    <row r="109" spans="1:10" ht="30" customHeight="1" x14ac:dyDescent="0.2">
      <c r="A109" s="244" t="s">
        <v>29</v>
      </c>
      <c r="B109" s="245"/>
      <c r="C109" s="245"/>
      <c r="D109" s="245"/>
      <c r="E109" s="245"/>
      <c r="F109" s="245"/>
      <c r="G109" s="246"/>
      <c r="H109" s="98">
        <f>SUM(H106:H108)</f>
        <v>0</v>
      </c>
    </row>
    <row r="110" spans="1:10" ht="135" customHeight="1" thickBot="1" x14ac:dyDescent="0.25">
      <c r="A110" s="203" t="s">
        <v>664</v>
      </c>
      <c r="B110" s="204"/>
      <c r="C110" s="204"/>
      <c r="D110" s="204"/>
      <c r="E110" s="205"/>
      <c r="F110" s="205"/>
      <c r="G110" s="205"/>
      <c r="H110" s="206"/>
    </row>
    <row r="111" spans="1:10" ht="9" customHeight="1" thickBot="1" x14ac:dyDescent="0.25">
      <c r="A111" s="145"/>
      <c r="B111" s="145"/>
      <c r="C111" s="145"/>
      <c r="D111" s="145"/>
      <c r="E111" s="145"/>
      <c r="F111" s="145"/>
      <c r="G111" s="145"/>
      <c r="H111" s="145"/>
    </row>
    <row r="112" spans="1:10" ht="18" customHeight="1" x14ac:dyDescent="0.2">
      <c r="A112" s="241" t="s">
        <v>1752</v>
      </c>
      <c r="B112" s="242"/>
      <c r="C112" s="242"/>
      <c r="D112" s="242"/>
      <c r="E112" s="242"/>
      <c r="F112" s="242"/>
      <c r="G112" s="242"/>
      <c r="H112" s="243"/>
    </row>
    <row r="113" spans="1:8" ht="18" customHeight="1" x14ac:dyDescent="0.2">
      <c r="A113" s="101" t="s">
        <v>1753</v>
      </c>
      <c r="B113" s="102"/>
      <c r="C113" s="102"/>
      <c r="D113" s="102"/>
      <c r="E113" s="102"/>
      <c r="F113" s="102"/>
      <c r="G113" s="102"/>
      <c r="H113" s="103"/>
    </row>
    <row r="114" spans="1:8" ht="150" customHeight="1" thickBot="1" x14ac:dyDescent="0.25">
      <c r="A114" s="238"/>
      <c r="B114" s="239"/>
      <c r="C114" s="239"/>
      <c r="D114" s="239"/>
      <c r="E114" s="239"/>
      <c r="F114" s="239"/>
      <c r="G114" s="239"/>
      <c r="H114" s="240"/>
    </row>
    <row r="115" spans="1:8" ht="9" customHeight="1" thickBot="1" x14ac:dyDescent="0.25">
      <c r="A115" s="113"/>
      <c r="B115" s="113"/>
      <c r="C115" s="113"/>
      <c r="D115" s="113"/>
      <c r="E115" s="113"/>
      <c r="F115" s="113"/>
      <c r="G115" s="113"/>
      <c r="H115" s="113"/>
    </row>
    <row r="116" spans="1:8" ht="18" customHeight="1" x14ac:dyDescent="0.2">
      <c r="A116" s="114" t="s">
        <v>76</v>
      </c>
      <c r="B116" s="115"/>
      <c r="C116" s="115"/>
      <c r="D116" s="115"/>
      <c r="E116" s="115"/>
      <c r="F116" s="115"/>
      <c r="G116" s="115"/>
      <c r="H116" s="116"/>
    </row>
    <row r="117" spans="1:8" ht="30" customHeight="1" x14ac:dyDescent="0.2">
      <c r="A117" s="141" t="s">
        <v>77</v>
      </c>
      <c r="B117" s="142"/>
      <c r="C117" s="142"/>
      <c r="D117" s="142"/>
      <c r="E117" s="142"/>
      <c r="F117" s="142"/>
      <c r="G117" s="142"/>
      <c r="H117" s="143"/>
    </row>
    <row r="118" spans="1:8" ht="30" customHeight="1" x14ac:dyDescent="0.2">
      <c r="A118" s="122" t="s">
        <v>1675</v>
      </c>
      <c r="B118" s="254"/>
      <c r="C118" s="254"/>
      <c r="D118" s="255"/>
      <c r="E118" s="255"/>
      <c r="F118" s="255"/>
      <c r="G118" s="23" t="s">
        <v>78</v>
      </c>
      <c r="H118" s="24"/>
    </row>
    <row r="119" spans="1:8" ht="30" customHeight="1" x14ac:dyDescent="0.2">
      <c r="A119" s="253" t="s">
        <v>79</v>
      </c>
      <c r="B119" s="254"/>
      <c r="C119" s="254"/>
      <c r="D119" s="255"/>
      <c r="E119" s="255"/>
      <c r="F119" s="255"/>
      <c r="G119" s="23" t="s">
        <v>78</v>
      </c>
      <c r="H119" s="81"/>
    </row>
    <row r="120" spans="1:8" ht="30" customHeight="1" x14ac:dyDescent="0.2">
      <c r="A120" s="253" t="s">
        <v>80</v>
      </c>
      <c r="B120" s="254"/>
      <c r="C120" s="254"/>
      <c r="D120" s="255"/>
      <c r="E120" s="255"/>
      <c r="F120" s="255"/>
      <c r="G120" s="23" t="s">
        <v>78</v>
      </c>
      <c r="H120" s="81"/>
    </row>
    <row r="121" spans="1:8" ht="30" customHeight="1" x14ac:dyDescent="0.2">
      <c r="A121" s="122" t="s">
        <v>81</v>
      </c>
      <c r="B121" s="123"/>
      <c r="C121" s="123"/>
      <c r="D121" s="255"/>
      <c r="E121" s="255"/>
      <c r="F121" s="255"/>
      <c r="G121" s="23" t="s">
        <v>78</v>
      </c>
      <c r="H121" s="81"/>
    </row>
    <row r="122" spans="1:8" ht="30" customHeight="1" x14ac:dyDescent="0.2">
      <c r="A122" s="122" t="s">
        <v>82</v>
      </c>
      <c r="B122" s="123"/>
      <c r="C122" s="123"/>
      <c r="D122" s="255"/>
      <c r="E122" s="255"/>
      <c r="F122" s="255"/>
      <c r="G122" s="23" t="s">
        <v>78</v>
      </c>
      <c r="H122" s="81"/>
    </row>
    <row r="123" spans="1:8" ht="30" customHeight="1" x14ac:dyDescent="0.2">
      <c r="A123" s="122" t="s">
        <v>83</v>
      </c>
      <c r="B123" s="123"/>
      <c r="C123" s="123"/>
      <c r="D123" s="255"/>
      <c r="E123" s="255"/>
      <c r="F123" s="255"/>
      <c r="G123" s="23" t="s">
        <v>78</v>
      </c>
      <c r="H123" s="81"/>
    </row>
    <row r="124" spans="1:8" ht="30" customHeight="1" x14ac:dyDescent="0.2">
      <c r="A124" s="253" t="s">
        <v>1676</v>
      </c>
      <c r="B124" s="254"/>
      <c r="C124" s="254"/>
      <c r="D124" s="255"/>
      <c r="E124" s="255"/>
      <c r="F124" s="255"/>
      <c r="G124" s="23" t="s">
        <v>78</v>
      </c>
      <c r="H124" s="81"/>
    </row>
    <row r="125" spans="1:8" ht="30" customHeight="1" thickBot="1" x14ac:dyDescent="0.25">
      <c r="A125" s="120" t="s">
        <v>84</v>
      </c>
      <c r="B125" s="121"/>
      <c r="C125" s="121"/>
      <c r="D125" s="261"/>
      <c r="E125" s="261"/>
      <c r="F125" s="261"/>
      <c r="G125" s="91" t="s">
        <v>78</v>
      </c>
      <c r="H125" s="92"/>
    </row>
    <row r="126" spans="1:8" ht="9" customHeight="1" thickBot="1" x14ac:dyDescent="0.25">
      <c r="A126" s="113"/>
      <c r="B126" s="113"/>
      <c r="C126" s="113"/>
      <c r="D126" s="113"/>
      <c r="E126" s="113"/>
      <c r="F126" s="113"/>
      <c r="G126" s="113"/>
      <c r="H126" s="113"/>
    </row>
    <row r="127" spans="1:8" ht="18" customHeight="1" x14ac:dyDescent="0.2">
      <c r="A127" s="256" t="s">
        <v>85</v>
      </c>
      <c r="B127" s="257"/>
      <c r="C127" s="257"/>
      <c r="D127" s="257"/>
      <c r="E127" s="257"/>
      <c r="F127" s="257"/>
      <c r="G127" s="257"/>
      <c r="H127" s="258"/>
    </row>
    <row r="128" spans="1:8" ht="30" customHeight="1" x14ac:dyDescent="0.2">
      <c r="A128" s="141" t="s">
        <v>86</v>
      </c>
      <c r="B128" s="142"/>
      <c r="C128" s="142"/>
      <c r="D128" s="142"/>
      <c r="E128" s="142"/>
      <c r="F128" s="142"/>
      <c r="G128" s="142"/>
      <c r="H128" s="143"/>
    </row>
    <row r="129" spans="1:15" ht="18" customHeight="1" x14ac:dyDescent="0.2">
      <c r="A129" s="134" t="s">
        <v>87</v>
      </c>
      <c r="B129" s="135"/>
      <c r="C129" s="135"/>
      <c r="D129" s="135"/>
      <c r="E129" s="135"/>
      <c r="F129" s="135"/>
      <c r="G129" s="135"/>
      <c r="H129" s="136"/>
    </row>
    <row r="130" spans="1:15" ht="30" customHeight="1" x14ac:dyDescent="0.2">
      <c r="A130" s="259" t="s">
        <v>88</v>
      </c>
      <c r="B130" s="260"/>
      <c r="C130" s="260"/>
      <c r="D130" s="260"/>
      <c r="E130" s="260"/>
      <c r="F130" s="260"/>
      <c r="G130" s="260"/>
      <c r="H130" s="4"/>
    </row>
    <row r="131" spans="1:15" ht="30" customHeight="1" x14ac:dyDescent="0.2">
      <c r="A131" s="262" t="s">
        <v>89</v>
      </c>
      <c r="B131" s="263"/>
      <c r="C131" s="263"/>
      <c r="D131" s="263"/>
      <c r="E131" s="263"/>
      <c r="F131" s="263"/>
      <c r="G131" s="263"/>
      <c r="H131" s="4"/>
    </row>
    <row r="132" spans="1:15" ht="30" customHeight="1" x14ac:dyDescent="0.2">
      <c r="A132" s="262" t="s">
        <v>90</v>
      </c>
      <c r="B132" s="263"/>
      <c r="C132" s="263"/>
      <c r="D132" s="263"/>
      <c r="E132" s="263"/>
      <c r="F132" s="263"/>
      <c r="G132" s="263"/>
      <c r="H132" s="4"/>
    </row>
    <row r="133" spans="1:15" ht="30" customHeight="1" x14ac:dyDescent="0.2">
      <c r="A133" s="262" t="s">
        <v>91</v>
      </c>
      <c r="B133" s="263"/>
      <c r="C133" s="263"/>
      <c r="D133" s="263"/>
      <c r="E133" s="263"/>
      <c r="F133" s="263"/>
      <c r="G133" s="263"/>
      <c r="H133" s="4"/>
    </row>
    <row r="134" spans="1:15" ht="30" customHeight="1" x14ac:dyDescent="0.2">
      <c r="A134" s="262" t="s">
        <v>92</v>
      </c>
      <c r="B134" s="263"/>
      <c r="C134" s="263"/>
      <c r="D134" s="263"/>
      <c r="E134" s="263"/>
      <c r="F134" s="263"/>
      <c r="G134" s="263"/>
      <c r="H134" s="4"/>
    </row>
    <row r="135" spans="1:15" ht="30" customHeight="1" x14ac:dyDescent="0.2">
      <c r="A135" s="262" t="s">
        <v>93</v>
      </c>
      <c r="B135" s="263"/>
      <c r="C135" s="263"/>
      <c r="D135" s="263"/>
      <c r="E135" s="263"/>
      <c r="F135" s="263"/>
      <c r="G135" s="263"/>
      <c r="H135" s="4"/>
    </row>
    <row r="136" spans="1:15" ht="30" customHeight="1" x14ac:dyDescent="0.2">
      <c r="A136" s="262" t="s">
        <v>94</v>
      </c>
      <c r="B136" s="263"/>
      <c r="C136" s="263"/>
      <c r="D136" s="263"/>
      <c r="E136" s="263"/>
      <c r="F136" s="263"/>
      <c r="G136" s="263"/>
      <c r="H136" s="4"/>
      <c r="I136" s="264"/>
      <c r="J136" s="202"/>
      <c r="K136" s="202"/>
      <c r="L136" s="202"/>
      <c r="M136" s="202"/>
      <c r="N136" s="202"/>
      <c r="O136" s="202"/>
    </row>
    <row r="137" spans="1:15" ht="30" customHeight="1" x14ac:dyDescent="0.2">
      <c r="A137" s="262" t="s">
        <v>95</v>
      </c>
      <c r="B137" s="263"/>
      <c r="C137" s="263"/>
      <c r="D137" s="263"/>
      <c r="E137" s="263"/>
      <c r="F137" s="263"/>
      <c r="G137" s="263"/>
      <c r="H137" s="4"/>
    </row>
    <row r="138" spans="1:15" ht="30" customHeight="1" x14ac:dyDescent="0.2">
      <c r="A138" s="262" t="s">
        <v>96</v>
      </c>
      <c r="B138" s="263"/>
      <c r="C138" s="263"/>
      <c r="D138" s="263"/>
      <c r="E138" s="263"/>
      <c r="F138" s="263"/>
      <c r="G138" s="263"/>
      <c r="H138" s="4"/>
    </row>
    <row r="139" spans="1:15" ht="30" customHeight="1" x14ac:dyDescent="0.2">
      <c r="A139" s="262" t="s">
        <v>97</v>
      </c>
      <c r="B139" s="263"/>
      <c r="C139" s="263"/>
      <c r="D139" s="263"/>
      <c r="E139" s="263"/>
      <c r="F139" s="263"/>
      <c r="G139" s="263"/>
      <c r="H139" s="4"/>
    </row>
    <row r="140" spans="1:15" ht="30" customHeight="1" x14ac:dyDescent="0.2">
      <c r="A140" s="253" t="s">
        <v>98</v>
      </c>
      <c r="B140" s="254"/>
      <c r="C140" s="254"/>
      <c r="D140" s="254"/>
      <c r="E140" s="254"/>
      <c r="F140" s="254"/>
      <c r="G140" s="254"/>
      <c r="H140" s="4"/>
    </row>
    <row r="141" spans="1:15" s="25" customFormat="1" ht="30" customHeight="1" x14ac:dyDescent="0.2">
      <c r="A141" s="262" t="s">
        <v>100</v>
      </c>
      <c r="B141" s="263"/>
      <c r="C141" s="263"/>
      <c r="D141" s="263"/>
      <c r="E141" s="263"/>
      <c r="F141" s="263"/>
      <c r="G141" s="263"/>
      <c r="H141" s="4"/>
    </row>
    <row r="142" spans="1:15" ht="30" customHeight="1" x14ac:dyDescent="0.2">
      <c r="A142" s="253" t="s">
        <v>1745</v>
      </c>
      <c r="B142" s="254"/>
      <c r="C142" s="254"/>
      <c r="D142" s="254"/>
      <c r="E142" s="254"/>
      <c r="F142" s="254"/>
      <c r="G142" s="254"/>
      <c r="H142" s="4"/>
    </row>
    <row r="143" spans="1:15" ht="18" customHeight="1" x14ac:dyDescent="0.2">
      <c r="A143" s="267" t="s">
        <v>101</v>
      </c>
      <c r="B143" s="268"/>
      <c r="C143" s="268"/>
      <c r="D143" s="268"/>
      <c r="E143" s="268"/>
      <c r="F143" s="268"/>
      <c r="G143" s="268"/>
      <c r="H143" s="269"/>
    </row>
    <row r="144" spans="1:15" ht="30" customHeight="1" x14ac:dyDescent="0.2">
      <c r="A144" s="270" t="s">
        <v>99</v>
      </c>
      <c r="B144" s="271"/>
      <c r="C144" s="271"/>
      <c r="D144" s="271"/>
      <c r="E144" s="271"/>
      <c r="F144" s="271"/>
      <c r="G144" s="271"/>
      <c r="H144" s="4"/>
    </row>
    <row r="145" spans="1:8" ht="30" customHeight="1" x14ac:dyDescent="0.2">
      <c r="A145" s="262" t="s">
        <v>1746</v>
      </c>
      <c r="B145" s="263"/>
      <c r="C145" s="263"/>
      <c r="D145" s="263"/>
      <c r="E145" s="263"/>
      <c r="F145" s="263"/>
      <c r="G145" s="263"/>
      <c r="H145" s="4"/>
    </row>
    <row r="146" spans="1:8" ht="30" customHeight="1" x14ac:dyDescent="0.2">
      <c r="A146" s="253" t="s">
        <v>102</v>
      </c>
      <c r="B146" s="254"/>
      <c r="C146" s="254"/>
      <c r="D146" s="254"/>
      <c r="E146" s="254"/>
      <c r="F146" s="254"/>
      <c r="G146" s="254"/>
      <c r="H146" s="4"/>
    </row>
    <row r="147" spans="1:8" s="25" customFormat="1" ht="30" customHeight="1" x14ac:dyDescent="0.2">
      <c r="A147" s="187" t="s">
        <v>103</v>
      </c>
      <c r="B147" s="188"/>
      <c r="C147" s="188"/>
      <c r="D147" s="188"/>
      <c r="E147" s="188"/>
      <c r="F147" s="188"/>
      <c r="G147" s="189"/>
      <c r="H147" s="3"/>
    </row>
    <row r="148" spans="1:8" s="25" customFormat="1" ht="30" customHeight="1" x14ac:dyDescent="0.2">
      <c r="A148" s="122" t="s">
        <v>672</v>
      </c>
      <c r="B148" s="254"/>
      <c r="C148" s="254"/>
      <c r="D148" s="254"/>
      <c r="E148" s="254"/>
      <c r="F148" s="254"/>
      <c r="G148" s="254"/>
      <c r="H148" s="4"/>
    </row>
    <row r="149" spans="1:8" ht="30" customHeight="1" thickBot="1" x14ac:dyDescent="0.25">
      <c r="A149" s="265" t="s">
        <v>104</v>
      </c>
      <c r="B149" s="266"/>
      <c r="C149" s="266"/>
      <c r="D149" s="266"/>
      <c r="E149" s="266"/>
      <c r="F149" s="266"/>
      <c r="G149" s="266"/>
      <c r="H149" s="26"/>
    </row>
    <row r="151" spans="1:8" ht="36" customHeight="1" x14ac:dyDescent="0.2">
      <c r="A151" s="27"/>
    </row>
    <row r="152" spans="1:8" ht="36" customHeight="1" x14ac:dyDescent="0.2">
      <c r="A152" s="27"/>
    </row>
  </sheetData>
  <sheetProtection algorithmName="SHA-512" hashValue="x30r0b9j27q7QolRhKZZqAgCvtfuCz04mt9BiLi8MHF1GL31niogiyrlCPYP50HHUHWIFtGMqGiQzP1gz9uNQw==" saltValue="D0zfz/I8YEVK6u3/sV6Z/A==" spinCount="100000" sheet="1" selectLockedCells="1"/>
  <mergeCells count="198">
    <mergeCell ref="A146:G146"/>
    <mergeCell ref="A147:G147"/>
    <mergeCell ref="A148:G148"/>
    <mergeCell ref="A142:G142"/>
    <mergeCell ref="A149:G149"/>
    <mergeCell ref="A140:G140"/>
    <mergeCell ref="A141:G141"/>
    <mergeCell ref="A143:H143"/>
    <mergeCell ref="A144:G144"/>
    <mergeCell ref="A145:G145"/>
    <mergeCell ref="A136:G136"/>
    <mergeCell ref="I136:O136"/>
    <mergeCell ref="A137:G137"/>
    <mergeCell ref="A138:G138"/>
    <mergeCell ref="A139:G139"/>
    <mergeCell ref="A131:G131"/>
    <mergeCell ref="A132:G132"/>
    <mergeCell ref="A133:G133"/>
    <mergeCell ref="A134:G134"/>
    <mergeCell ref="A135:G135"/>
    <mergeCell ref="A126:H126"/>
    <mergeCell ref="A127:H127"/>
    <mergeCell ref="A128:H128"/>
    <mergeCell ref="A129:H129"/>
    <mergeCell ref="A130:G130"/>
    <mergeCell ref="A125:C125"/>
    <mergeCell ref="D125:F125"/>
    <mergeCell ref="A122:C122"/>
    <mergeCell ref="D122:F122"/>
    <mergeCell ref="A123:C123"/>
    <mergeCell ref="D123:F123"/>
    <mergeCell ref="A124:C124"/>
    <mergeCell ref="D124:F124"/>
    <mergeCell ref="A120:C120"/>
    <mergeCell ref="D120:F120"/>
    <mergeCell ref="A121:C121"/>
    <mergeCell ref="D121:F121"/>
    <mergeCell ref="A116:H116"/>
    <mergeCell ref="A117:H117"/>
    <mergeCell ref="A118:C118"/>
    <mergeCell ref="D118:F118"/>
    <mergeCell ref="A119:C119"/>
    <mergeCell ref="D119:F119"/>
    <mergeCell ref="A115:H115"/>
    <mergeCell ref="B84:C84"/>
    <mergeCell ref="B85:C85"/>
    <mergeCell ref="B86:C86"/>
    <mergeCell ref="B87:C87"/>
    <mergeCell ref="B88:C88"/>
    <mergeCell ref="A93:D93"/>
    <mergeCell ref="A94:D94"/>
    <mergeCell ref="F93:H94"/>
    <mergeCell ref="A101:D101"/>
    <mergeCell ref="A91:H91"/>
    <mergeCell ref="F95:G95"/>
    <mergeCell ref="A114:H114"/>
    <mergeCell ref="A111:H111"/>
    <mergeCell ref="A112:H112"/>
    <mergeCell ref="A109:G109"/>
    <mergeCell ref="A107:G107"/>
    <mergeCell ref="A106:G106"/>
    <mergeCell ref="A105:G105"/>
    <mergeCell ref="A110:D110"/>
    <mergeCell ref="E110:H110"/>
    <mergeCell ref="A108:G108"/>
    <mergeCell ref="I55:L55"/>
    <mergeCell ref="B80:C80"/>
    <mergeCell ref="B81:C81"/>
    <mergeCell ref="B82:C82"/>
    <mergeCell ref="B83:C83"/>
    <mergeCell ref="A50:D50"/>
    <mergeCell ref="E50:H50"/>
    <mergeCell ref="A51:D51"/>
    <mergeCell ref="E51:H51"/>
    <mergeCell ref="A52:D52"/>
    <mergeCell ref="E52:H52"/>
    <mergeCell ref="A70:D70"/>
    <mergeCell ref="E70:H70"/>
    <mergeCell ref="A67:D67"/>
    <mergeCell ref="E67:H67"/>
    <mergeCell ref="B75:C75"/>
    <mergeCell ref="B76:C76"/>
    <mergeCell ref="B77:C77"/>
    <mergeCell ref="B78:C78"/>
    <mergeCell ref="B79:C79"/>
    <mergeCell ref="A72:H72"/>
    <mergeCell ref="A73:H73"/>
    <mergeCell ref="A74:H74"/>
    <mergeCell ref="I49:L49"/>
    <mergeCell ref="A43:C43"/>
    <mergeCell ref="E43:H45"/>
    <mergeCell ref="A44:C44"/>
    <mergeCell ref="A45:C45"/>
    <mergeCell ref="I45:K45"/>
    <mergeCell ref="A46:H46"/>
    <mergeCell ref="I46:K46"/>
    <mergeCell ref="A71:D71"/>
    <mergeCell ref="E71:H71"/>
    <mergeCell ref="A47:H47"/>
    <mergeCell ref="A48:D48"/>
    <mergeCell ref="E48:H48"/>
    <mergeCell ref="A49:D49"/>
    <mergeCell ref="E49:H49"/>
    <mergeCell ref="A59:D59"/>
    <mergeCell ref="E59:H59"/>
    <mergeCell ref="A60:D60"/>
    <mergeCell ref="E60:H60"/>
    <mergeCell ref="A61:D61"/>
    <mergeCell ref="E61:H61"/>
    <mergeCell ref="A66:D66"/>
    <mergeCell ref="E66:H66"/>
    <mergeCell ref="A68:D68"/>
    <mergeCell ref="A58:D58"/>
    <mergeCell ref="E58:H58"/>
    <mergeCell ref="A31:H31"/>
    <mergeCell ref="A32:H32"/>
    <mergeCell ref="A33:H33"/>
    <mergeCell ref="A41:H41"/>
    <mergeCell ref="E68:H68"/>
    <mergeCell ref="A69:D69"/>
    <mergeCell ref="E69:H69"/>
    <mergeCell ref="A62:D62"/>
    <mergeCell ref="E62:H62"/>
    <mergeCell ref="A63:D63"/>
    <mergeCell ref="E63:H63"/>
    <mergeCell ref="A64:D64"/>
    <mergeCell ref="E64:H64"/>
    <mergeCell ref="A42:H42"/>
    <mergeCell ref="A25:G25"/>
    <mergeCell ref="A26:G26"/>
    <mergeCell ref="A27:H27"/>
    <mergeCell ref="A28:G28"/>
    <mergeCell ref="A29:G29"/>
    <mergeCell ref="A30:G30"/>
    <mergeCell ref="A56:D56"/>
    <mergeCell ref="E56:H56"/>
    <mergeCell ref="A57:D57"/>
    <mergeCell ref="E57:H57"/>
    <mergeCell ref="A1:H1"/>
    <mergeCell ref="A2:H2"/>
    <mergeCell ref="A3:H3"/>
    <mergeCell ref="A4:D4"/>
    <mergeCell ref="E4:H4"/>
    <mergeCell ref="A5:D5"/>
    <mergeCell ref="E5:H5"/>
    <mergeCell ref="A12:D12"/>
    <mergeCell ref="E12:H12"/>
    <mergeCell ref="A9:D9"/>
    <mergeCell ref="E9:H9"/>
    <mergeCell ref="A10:D10"/>
    <mergeCell ref="E10:H10"/>
    <mergeCell ref="A11:D11"/>
    <mergeCell ref="E11:H11"/>
    <mergeCell ref="A6:D6"/>
    <mergeCell ref="E6:H6"/>
    <mergeCell ref="A7:D7"/>
    <mergeCell ref="E7:H7"/>
    <mergeCell ref="A8:D8"/>
    <mergeCell ref="E8:H8"/>
    <mergeCell ref="A13:D13"/>
    <mergeCell ref="E13:H13"/>
    <mergeCell ref="A14:D14"/>
    <mergeCell ref="E14:H14"/>
    <mergeCell ref="A19:H19"/>
    <mergeCell ref="A20:G20"/>
    <mergeCell ref="A21:G21"/>
    <mergeCell ref="A22:H22"/>
    <mergeCell ref="A23:G23"/>
    <mergeCell ref="A15:D15"/>
    <mergeCell ref="E15:H15"/>
    <mergeCell ref="A16:D16"/>
    <mergeCell ref="E16:H16"/>
    <mergeCell ref="A17:H17"/>
    <mergeCell ref="A18:H18"/>
    <mergeCell ref="A113:H113"/>
    <mergeCell ref="A24:G24"/>
    <mergeCell ref="A104:H104"/>
    <mergeCell ref="A55:D55"/>
    <mergeCell ref="E55:H55"/>
    <mergeCell ref="A89:H89"/>
    <mergeCell ref="A90:H90"/>
    <mergeCell ref="A53:H53"/>
    <mergeCell ref="A54:H54"/>
    <mergeCell ref="A92:G92"/>
    <mergeCell ref="F101:G101"/>
    <mergeCell ref="F99:G99"/>
    <mergeCell ref="F96:H96"/>
    <mergeCell ref="F98:H98"/>
    <mergeCell ref="F100:H100"/>
    <mergeCell ref="B100:C100"/>
    <mergeCell ref="B99:C99"/>
    <mergeCell ref="B98:C98"/>
    <mergeCell ref="B97:C97"/>
    <mergeCell ref="B96:C96"/>
    <mergeCell ref="B95:C95"/>
    <mergeCell ref="A65:H65"/>
    <mergeCell ref="A102:H102"/>
    <mergeCell ref="A103:H103"/>
  </mergeCells>
  <conditionalFormatting sqref="D44">
    <cfRule type="cellIs" dxfId="5" priority="5" operator="greaterThanOrEqual">
      <formula>0.05</formula>
    </cfRule>
    <cfRule type="cellIs" dxfId="4" priority="6" operator="lessThan">
      <formula>0.05</formula>
    </cfRule>
  </conditionalFormatting>
  <conditionalFormatting sqref="D45">
    <cfRule type="cellIs" dxfId="3" priority="3" operator="greaterThanOrEqual">
      <formula>0.1</formula>
    </cfRule>
    <cfRule type="cellIs" dxfId="2" priority="4" operator="lessThan">
      <formula>0.1</formula>
    </cfRule>
  </conditionalFormatting>
  <conditionalFormatting sqref="D43">
    <cfRule type="cellIs" dxfId="1" priority="1" operator="greaterThanOrEqual">
      <formula>0.1</formula>
    </cfRule>
    <cfRule type="cellIs" dxfId="0" priority="2" operator="lessThan">
      <formula>0.1</formula>
    </cfRule>
  </conditionalFormatting>
  <dataValidations count="5">
    <dataValidation type="textLength" operator="lessThanOrEqual" allowBlank="1" showInputMessage="1" prompt="Maximum character length: 500" sqref="E49:H50 E55:H55" xr:uid="{C1E07C58-D9E6-435D-96AC-ADF442644AC1}">
      <formula1>500</formula1>
    </dataValidation>
    <dataValidation type="textLength" operator="lessThanOrEqual" allowBlank="1" showInputMessage="1" showErrorMessage="1" prompt="Maximum Character Length: 500_x000a_" sqref="E16:H16" xr:uid="{C4BF1817-7C9B-4804-8871-FB5281887F4B}">
      <formula1>500</formula1>
    </dataValidation>
    <dataValidation type="textLength" operator="lessThanOrEqual" allowBlank="1" showInputMessage="1" showErrorMessage="1" prompt="Maximum character length: 275" sqref="E15:H15" xr:uid="{8EFFE570-F44F-4B86-803A-1DAB1A58BC54}">
      <formula1>275</formula1>
    </dataValidation>
    <dataValidation type="textLength" operator="lessThanOrEqual" allowBlank="1" showInputMessage="1" showErrorMessage="1" prompt="Maximum Character Length: 500" sqref="E70:H71 E110:H112 E114:H114" xr:uid="{8704177F-0C49-4367-8DF7-7B2B65CC36D9}">
      <formula1>500</formula1>
    </dataValidation>
    <dataValidation type="textLength" operator="lessThanOrEqual" allowBlank="1" showInputMessage="1" showErrorMessage="1" prompt="Maximum character length: 1500" sqref="A114:H114" xr:uid="{C3F2EDC1-E8A7-48DC-95D9-FBBC4CEF68A3}">
      <formula1>1500</formula1>
    </dataValidation>
  </dataValidations>
  <printOptions horizontalCentered="1"/>
  <pageMargins left="0.7" right="0.7" top="0.75" bottom="0.5" header="0.3" footer="0.3"/>
  <pageSetup scale="68" fitToHeight="0" orientation="portrait" r:id="rId1"/>
  <headerFooter>
    <oddHeader>&amp;C&amp;"-,Bold"&amp;18 2023 City of Fort Worth Housing Tax Credit Resolution Application</oddHeader>
    <oddFooter>&amp;R&amp;P of &amp;N</oddFooter>
  </headerFooter>
  <rowBreaks count="4" manualBreakCount="4">
    <brk id="30" max="7" man="1"/>
    <brk id="63" max="7" man="1"/>
    <brk id="88" max="7" man="1"/>
    <brk id="114" max="7" man="1"/>
  </rowBreaks>
  <colBreaks count="1" manualBreakCount="1">
    <brk id="8" max="1048575" man="1"/>
  </colBreaks>
  <legacy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C75D94CC-A536-49DA-954C-4CD3F565C0DF}">
          <x14:formula1>
            <xm:f>Dropdowns!$D$3:$D$6</xm:f>
          </x14:formula1>
          <xm:sqref>E58:H58</xm:sqref>
        </x14:dataValidation>
        <x14:dataValidation type="list" allowBlank="1" showInputMessage="1" showErrorMessage="1" xr:uid="{BAFC29AB-DB40-435A-9B17-A21D8CCF267C}">
          <x14:formula1>
            <xm:f>Dropdowns!$C$3:$C$5</xm:f>
          </x14:formula1>
          <xm:sqref>E57:H57</xm:sqref>
        </x14:dataValidation>
        <x14:dataValidation type="list" allowBlank="1" showInputMessage="1" showErrorMessage="1" xr:uid="{1CEF6F71-AF26-42AF-8B42-2BA4355AB9A0}">
          <x14:formula1>
            <xm:f>Dropdowns!$E$3:$E$11</xm:f>
          </x14:formula1>
          <xm:sqref>D119:F119 E59:H59</xm:sqref>
        </x14:dataValidation>
        <x14:dataValidation type="list" allowBlank="1" showInputMessage="1" showErrorMessage="1" xr:uid="{8CC590F5-361A-4E30-9306-9253BA85C906}">
          <x14:formula1>
            <xm:f>Dropdowns!$A$3:$A$5</xm:f>
          </x14:formula1>
          <xm:sqref>E51:H51 H105 H92</xm:sqref>
        </x14:dataValidation>
        <x14:dataValidation type="list" allowBlank="1" showInputMessage="1" showErrorMessage="1" xr:uid="{23994912-7417-471C-AD78-349419BF6178}">
          <x14:formula1>
            <xm:f>Dropdowns!$B$3:$B$11</xm:f>
          </x14:formula1>
          <xm:sqref>E56:H56</xm:sqref>
        </x14:dataValidation>
        <x14:dataValidation type="list" allowBlank="1" showInputMessage="1" showErrorMessage="1" xr:uid="{1C6677C6-4D1A-4E5B-ADC3-E20C7AF10924}">
          <x14:formula1>
            <xm:f>Dropdowns!$F$3:$F$690</xm:f>
          </x14:formula1>
          <xm:sqref>E60:H60</xm:sqref>
        </x14:dataValidation>
        <x14:dataValidation type="list" allowBlank="1" showInputMessage="1" showErrorMessage="1" xr:uid="{2C0A4435-371B-41D5-956B-05AD6254CB65}">
          <x14:formula1>
            <xm:f>Dropdowns!$N$3:$N$46</xm:f>
          </x14:formula1>
          <xm:sqref>E68:H68</xm:sqref>
        </x14:dataValidation>
        <x14:dataValidation type="list" allowBlank="1" showInputMessage="1" showErrorMessage="1" xr:uid="{99988A3B-7690-4955-85BF-A99B0F7773EC}">
          <x14:formula1>
            <xm:f>Dropdowns!$O$3:$O$47</xm:f>
          </x14:formula1>
          <xm:sqref>E69:H69</xm:sqref>
        </x14:dataValidation>
        <x14:dataValidation type="list" allowBlank="1" showInputMessage="1" showErrorMessage="1" xr:uid="{B51F9F08-074C-4496-A8B4-C515361439B0}">
          <x14:formula1>
            <xm:f>Dropdowns!$P$2:$P$54</xm:f>
          </x14:formula1>
          <xm:sqref>E48:H48</xm:sqref>
        </x14:dataValidation>
        <x14:dataValidation type="list" allowBlank="1" showInputMessage="1" showErrorMessage="1" xr:uid="{ECDE88E7-F7B9-4A40-B531-CD2923A5D005}">
          <x14:formula1>
            <xm:f>Dropdowns!$L$3:$L$21</xm:f>
          </x14:formula1>
          <xm:sqref>E66:H66</xm:sqref>
        </x14:dataValidation>
        <x14:dataValidation type="list" allowBlank="1" showInputMessage="1" showErrorMessage="1" xr:uid="{6B4E0CD3-2ED0-4498-8C16-1433C2275085}">
          <x14:formula1>
            <xm:f>Dropdowns!$M$3:$M$6</xm:f>
          </x14:formula1>
          <xm:sqref>E67:H67</xm:sqref>
        </x14:dataValidation>
        <x14:dataValidation type="list" allowBlank="1" showInputMessage="1" showErrorMessage="1" xr:uid="{B7E7A229-4BA1-4432-8136-F7DC12C976F5}">
          <x14:formula1>
            <xm:f>TaxEx!$C$8:$C$11</xm:f>
          </x14:formula1>
          <xm:sqref>B95</xm:sqref>
        </x14:dataValidation>
        <x14:dataValidation type="list" allowBlank="1" showInputMessage="1" showErrorMessage="1" xr:uid="{D6868B28-3474-4491-BD9C-32FEC40F64AA}">
          <x14:formula1>
            <xm:f>TaxEx!$C$12:$C$13</xm:f>
          </x14:formula1>
          <xm:sqref>B96</xm:sqref>
        </x14:dataValidation>
        <x14:dataValidation type="list" allowBlank="1" showInputMessage="1" showErrorMessage="1" xr:uid="{460A1AA4-2B89-415C-A9DE-93E5267C6955}">
          <x14:formula1>
            <xm:f>TaxEx!$C$14:$C$35</xm:f>
          </x14:formula1>
          <xm:sqref>B97</xm:sqref>
        </x14:dataValidation>
        <x14:dataValidation type="list" allowBlank="1" showInputMessage="1" showErrorMessage="1" xr:uid="{D64387D6-9F21-4F0E-9CF2-C3C02A760109}">
          <x14:formula1>
            <xm:f>TaxEx!$C$36:$C$37</xm:f>
          </x14:formula1>
          <xm:sqref>B98</xm:sqref>
        </x14:dataValidation>
        <x14:dataValidation type="list" allowBlank="1" showInputMessage="1" showErrorMessage="1" xr:uid="{80C6CA09-19BF-4C09-ACC6-9574AB1F7C45}">
          <x14:formula1>
            <xm:f>TaxEx!$C$38:$C$39</xm:f>
          </x14:formula1>
          <xm:sqref>B99</xm:sqref>
        </x14:dataValidation>
        <x14:dataValidation type="list" allowBlank="1" showInputMessage="1" showErrorMessage="1" xr:uid="{C4D3DE47-8112-4D7E-BDAF-A3B7022FCD32}">
          <x14:formula1>
            <xm:f>TaxEx!$C$40:$C$41</xm:f>
          </x14:formula1>
          <xm:sqref>B100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16946-BF05-4309-B054-0FA001C664E9}">
  <sheetPr codeName="Sheet4"/>
  <dimension ref="A1:V690"/>
  <sheetViews>
    <sheetView topLeftCell="H1" zoomScale="110" zoomScaleNormal="110" workbookViewId="0">
      <pane ySplit="1" topLeftCell="A5" activePane="bottomLeft" state="frozen"/>
      <selection activeCell="E1" sqref="E1"/>
      <selection pane="bottomLeft" activeCell="J672" sqref="J70:J672"/>
    </sheetView>
  </sheetViews>
  <sheetFormatPr baseColWidth="10" defaultColWidth="8.83203125" defaultRowHeight="15" x14ac:dyDescent="0.2"/>
  <cols>
    <col min="1" max="1" width="9.1640625" customWidth="1"/>
    <col min="2" max="2" width="28.33203125" customWidth="1"/>
    <col min="3" max="3" width="24.83203125" customWidth="1"/>
    <col min="4" max="4" width="17.6640625" customWidth="1"/>
    <col min="5" max="5" width="22.33203125" customWidth="1"/>
    <col min="6" max="6" width="12.83203125" style="30" bestFit="1" customWidth="1"/>
    <col min="7" max="7" width="38.83203125" style="30" bestFit="1" customWidth="1"/>
    <col min="8" max="8" width="24.5" style="31" customWidth="1"/>
    <col min="9" max="9" width="11.83203125" style="32" customWidth="1"/>
    <col min="10" max="10" width="47.83203125" style="33" customWidth="1"/>
    <col min="11" max="11" width="19.6640625" style="33" customWidth="1"/>
    <col min="12" max="12" width="10.5" bestFit="1" customWidth="1"/>
    <col min="13" max="13" width="44.83203125" bestFit="1" customWidth="1"/>
    <col min="14" max="15" width="59.5" bestFit="1" customWidth="1"/>
    <col min="16" max="17" width="61.6640625" bestFit="1" customWidth="1"/>
    <col min="18" max="18" width="53" customWidth="1"/>
    <col min="19" max="19" width="14.33203125" bestFit="1" customWidth="1"/>
    <col min="20" max="20" width="39.83203125" customWidth="1"/>
    <col min="21" max="21" width="29.83203125" customWidth="1"/>
    <col min="22" max="22" width="53.33203125" hidden="1" customWidth="1"/>
    <col min="23" max="23" width="8.83203125" customWidth="1"/>
  </cols>
  <sheetData>
    <row r="1" spans="1:22" x14ac:dyDescent="0.2">
      <c r="A1" t="s">
        <v>105</v>
      </c>
      <c r="B1" t="s">
        <v>106</v>
      </c>
      <c r="C1" t="s">
        <v>107</v>
      </c>
      <c r="D1" t="s">
        <v>108</v>
      </c>
      <c r="E1" t="s">
        <v>109</v>
      </c>
      <c r="F1" s="30" t="s">
        <v>110</v>
      </c>
      <c r="G1" s="30" t="s">
        <v>111</v>
      </c>
      <c r="H1" s="31" t="s">
        <v>112</v>
      </c>
      <c r="I1" s="32" t="s">
        <v>113</v>
      </c>
      <c r="J1" s="33" t="s">
        <v>114</v>
      </c>
      <c r="K1" s="33" t="s">
        <v>38</v>
      </c>
      <c r="L1" t="s">
        <v>1664</v>
      </c>
      <c r="M1" t="s">
        <v>1669</v>
      </c>
      <c r="N1" t="s">
        <v>115</v>
      </c>
      <c r="O1" t="s">
        <v>116</v>
      </c>
      <c r="P1" t="s">
        <v>117</v>
      </c>
      <c r="Q1" t="s">
        <v>118</v>
      </c>
      <c r="R1" t="s">
        <v>119</v>
      </c>
      <c r="S1" t="s">
        <v>120</v>
      </c>
      <c r="T1" t="s">
        <v>121</v>
      </c>
      <c r="U1" t="s">
        <v>122</v>
      </c>
      <c r="V1" t="s">
        <v>123</v>
      </c>
    </row>
    <row r="2" spans="1:22" x14ac:dyDescent="0.2">
      <c r="F2" s="272" t="s">
        <v>673</v>
      </c>
      <c r="G2" s="272"/>
      <c r="H2" s="272"/>
      <c r="I2" s="272"/>
      <c r="J2" s="272"/>
      <c r="K2" s="33" t="s">
        <v>124</v>
      </c>
    </row>
    <row r="3" spans="1:22" x14ac:dyDescent="0.2">
      <c r="J3" s="34"/>
      <c r="K3" s="34"/>
      <c r="P3" t="s">
        <v>136</v>
      </c>
      <c r="Q3" t="s">
        <v>125</v>
      </c>
      <c r="R3" t="s">
        <v>126</v>
      </c>
      <c r="S3" t="s">
        <v>127</v>
      </c>
      <c r="T3" t="s">
        <v>128</v>
      </c>
      <c r="U3" t="s">
        <v>129</v>
      </c>
      <c r="V3" t="s">
        <v>130</v>
      </c>
    </row>
    <row r="4" spans="1:22" x14ac:dyDescent="0.2">
      <c r="A4" t="s">
        <v>131</v>
      </c>
      <c r="B4" t="s">
        <v>132</v>
      </c>
      <c r="C4" t="s">
        <v>133</v>
      </c>
      <c r="D4" t="s">
        <v>134</v>
      </c>
      <c r="E4" t="s">
        <v>135</v>
      </c>
      <c r="F4" s="38" t="s">
        <v>674</v>
      </c>
      <c r="G4" t="s">
        <v>195</v>
      </c>
      <c r="H4" s="31">
        <v>170644</v>
      </c>
      <c r="I4">
        <v>1.4</v>
      </c>
      <c r="J4" s="34"/>
      <c r="K4" s="34" t="s">
        <v>136</v>
      </c>
      <c r="L4" t="s">
        <v>137</v>
      </c>
      <c r="M4" t="s">
        <v>1665</v>
      </c>
      <c r="N4" s="1" t="s">
        <v>138</v>
      </c>
      <c r="O4" t="s">
        <v>139</v>
      </c>
      <c r="P4" t="s">
        <v>140</v>
      </c>
      <c r="Q4" t="s">
        <v>141</v>
      </c>
      <c r="R4" t="s">
        <v>142</v>
      </c>
      <c r="S4" t="s">
        <v>143</v>
      </c>
      <c r="T4" t="s">
        <v>144</v>
      </c>
      <c r="U4" t="s">
        <v>145</v>
      </c>
      <c r="V4" t="s">
        <v>146</v>
      </c>
    </row>
    <row r="5" spans="1:22" x14ac:dyDescent="0.2">
      <c r="A5" t="s">
        <v>136</v>
      </c>
      <c r="B5" t="s">
        <v>147</v>
      </c>
      <c r="C5" t="s">
        <v>148</v>
      </c>
      <c r="D5" t="s">
        <v>149</v>
      </c>
      <c r="E5" t="s">
        <v>659</v>
      </c>
      <c r="F5" s="38" t="s">
        <v>675</v>
      </c>
      <c r="G5" t="s">
        <v>202</v>
      </c>
      <c r="H5" s="31">
        <v>163786</v>
      </c>
      <c r="I5">
        <v>2.4</v>
      </c>
      <c r="J5" s="34"/>
      <c r="K5" s="34" t="s">
        <v>136</v>
      </c>
      <c r="L5" t="s">
        <v>150</v>
      </c>
      <c r="M5" t="s">
        <v>1672</v>
      </c>
      <c r="N5" s="1" t="s">
        <v>151</v>
      </c>
      <c r="O5" s="1" t="s">
        <v>138</v>
      </c>
      <c r="P5" t="s">
        <v>125</v>
      </c>
      <c r="Q5" t="s">
        <v>152</v>
      </c>
      <c r="R5" t="s">
        <v>153</v>
      </c>
      <c r="S5" t="s">
        <v>154</v>
      </c>
      <c r="T5" t="s">
        <v>155</v>
      </c>
      <c r="U5" t="s">
        <v>156</v>
      </c>
      <c r="V5" t="s">
        <v>157</v>
      </c>
    </row>
    <row r="6" spans="1:22" x14ac:dyDescent="0.2">
      <c r="B6" t="s">
        <v>158</v>
      </c>
      <c r="D6" t="s">
        <v>159</v>
      </c>
      <c r="E6" t="s">
        <v>1717</v>
      </c>
      <c r="F6" s="38" t="s">
        <v>676</v>
      </c>
      <c r="G6" t="s">
        <v>208</v>
      </c>
      <c r="H6" s="31">
        <v>185382</v>
      </c>
      <c r="I6">
        <v>4.0999999999999996</v>
      </c>
      <c r="J6" s="34"/>
      <c r="K6" s="34" t="s">
        <v>136</v>
      </c>
      <c r="L6" t="s">
        <v>160</v>
      </c>
      <c r="M6" t="s">
        <v>1673</v>
      </c>
      <c r="N6" s="1" t="s">
        <v>161</v>
      </c>
      <c r="O6" s="1" t="s">
        <v>151</v>
      </c>
      <c r="P6" t="s">
        <v>141</v>
      </c>
      <c r="Q6" t="s">
        <v>162</v>
      </c>
      <c r="R6" t="s">
        <v>163</v>
      </c>
      <c r="S6" t="s">
        <v>164</v>
      </c>
      <c r="T6" t="s">
        <v>165</v>
      </c>
      <c r="U6" t="s">
        <v>166</v>
      </c>
      <c r="V6" t="s">
        <v>167</v>
      </c>
    </row>
    <row r="7" spans="1:22" x14ac:dyDescent="0.2">
      <c r="B7" t="s">
        <v>168</v>
      </c>
      <c r="E7" t="s">
        <v>169</v>
      </c>
      <c r="F7" s="38" t="s">
        <v>677</v>
      </c>
      <c r="G7" t="s">
        <v>213</v>
      </c>
      <c r="H7" s="31">
        <v>112939</v>
      </c>
      <c r="I7">
        <v>1.4</v>
      </c>
      <c r="J7" s="34"/>
      <c r="K7" s="34" t="s">
        <v>136</v>
      </c>
      <c r="L7" t="s">
        <v>170</v>
      </c>
      <c r="N7" s="1" t="s">
        <v>171</v>
      </c>
      <c r="O7" s="1" t="s">
        <v>161</v>
      </c>
      <c r="P7" t="s">
        <v>152</v>
      </c>
      <c r="Q7" t="s">
        <v>172</v>
      </c>
      <c r="R7" t="s">
        <v>173</v>
      </c>
      <c r="S7" t="s">
        <v>174</v>
      </c>
      <c r="T7" t="s">
        <v>175</v>
      </c>
      <c r="U7" t="s">
        <v>176</v>
      </c>
      <c r="V7" t="s">
        <v>177</v>
      </c>
    </row>
    <row r="8" spans="1:22" x14ac:dyDescent="0.2">
      <c r="B8" t="s">
        <v>178</v>
      </c>
      <c r="E8" t="s">
        <v>660</v>
      </c>
      <c r="F8" s="38" t="s">
        <v>678</v>
      </c>
      <c r="G8" t="s">
        <v>225</v>
      </c>
      <c r="H8" s="31">
        <v>98750</v>
      </c>
      <c r="I8">
        <v>2.4</v>
      </c>
      <c r="J8" s="34"/>
      <c r="K8" s="34" t="s">
        <v>136</v>
      </c>
      <c r="L8" t="s">
        <v>188</v>
      </c>
      <c r="N8" s="1" t="s">
        <v>180</v>
      </c>
      <c r="O8" s="1" t="s">
        <v>171</v>
      </c>
      <c r="P8" t="s">
        <v>162</v>
      </c>
      <c r="Q8" t="s">
        <v>181</v>
      </c>
      <c r="R8" t="s">
        <v>182</v>
      </c>
      <c r="S8" t="s">
        <v>183</v>
      </c>
      <c r="T8" t="s">
        <v>184</v>
      </c>
      <c r="U8" t="s">
        <v>185</v>
      </c>
      <c r="V8" t="s">
        <v>186</v>
      </c>
    </row>
    <row r="9" spans="1:22" x14ac:dyDescent="0.2">
      <c r="B9" t="s">
        <v>187</v>
      </c>
      <c r="E9" t="s">
        <v>661</v>
      </c>
      <c r="F9" s="38" t="s">
        <v>679</v>
      </c>
      <c r="G9" t="s">
        <v>680</v>
      </c>
      <c r="H9" s="31">
        <v>85230</v>
      </c>
      <c r="I9">
        <v>4.7</v>
      </c>
      <c r="J9" s="34"/>
      <c r="K9" s="34" t="s">
        <v>136</v>
      </c>
      <c r="L9" t="s">
        <v>196</v>
      </c>
      <c r="N9" s="1" t="s">
        <v>189</v>
      </c>
      <c r="O9" s="1" t="s">
        <v>180</v>
      </c>
      <c r="P9" t="s">
        <v>172</v>
      </c>
      <c r="Q9" t="s">
        <v>190</v>
      </c>
      <c r="R9" t="s">
        <v>191</v>
      </c>
      <c r="T9" t="s">
        <v>192</v>
      </c>
      <c r="U9" t="s">
        <v>193</v>
      </c>
    </row>
    <row r="10" spans="1:22" x14ac:dyDescent="0.2">
      <c r="B10" t="s">
        <v>194</v>
      </c>
      <c r="E10" t="s">
        <v>662</v>
      </c>
      <c r="F10" s="38" t="s">
        <v>681</v>
      </c>
      <c r="G10" t="s">
        <v>682</v>
      </c>
      <c r="H10" s="31">
        <v>70189</v>
      </c>
      <c r="I10">
        <v>2.5</v>
      </c>
      <c r="J10" s="34"/>
      <c r="K10" s="34" t="s">
        <v>136</v>
      </c>
      <c r="L10" t="s">
        <v>203</v>
      </c>
      <c r="N10" s="1" t="s">
        <v>197</v>
      </c>
      <c r="O10" s="1" t="s">
        <v>189</v>
      </c>
      <c r="P10" t="s">
        <v>181</v>
      </c>
      <c r="R10" t="s">
        <v>198</v>
      </c>
      <c r="T10" t="s">
        <v>199</v>
      </c>
      <c r="U10" t="s">
        <v>200</v>
      </c>
    </row>
    <row r="11" spans="1:22" x14ac:dyDescent="0.2">
      <c r="B11" t="s">
        <v>201</v>
      </c>
      <c r="E11" t="s">
        <v>663</v>
      </c>
      <c r="F11" s="38" t="s">
        <v>683</v>
      </c>
      <c r="G11" t="s">
        <v>684</v>
      </c>
      <c r="H11" s="31">
        <v>66159</v>
      </c>
      <c r="I11">
        <v>11.1</v>
      </c>
      <c r="J11" s="34"/>
      <c r="K11" s="34" t="s">
        <v>136</v>
      </c>
      <c r="L11" t="s">
        <v>209</v>
      </c>
      <c r="N11" s="1" t="s">
        <v>204</v>
      </c>
      <c r="O11" s="1" t="s">
        <v>197</v>
      </c>
      <c r="P11" t="s">
        <v>190</v>
      </c>
      <c r="R11" t="s">
        <v>205</v>
      </c>
      <c r="T11" t="s">
        <v>206</v>
      </c>
      <c r="U11" t="s">
        <v>207</v>
      </c>
    </row>
    <row r="12" spans="1:22" x14ac:dyDescent="0.2">
      <c r="F12" s="38" t="s">
        <v>685</v>
      </c>
      <c r="G12" t="s">
        <v>686</v>
      </c>
      <c r="H12" s="31">
        <v>77581</v>
      </c>
      <c r="I12">
        <v>9.9</v>
      </c>
      <c r="J12" s="34"/>
      <c r="K12" s="34" t="s">
        <v>136</v>
      </c>
      <c r="L12" t="s">
        <v>214</v>
      </c>
      <c r="N12" s="1" t="s">
        <v>210</v>
      </c>
      <c r="O12" s="1" t="s">
        <v>204</v>
      </c>
      <c r="P12" t="s">
        <v>654</v>
      </c>
      <c r="T12" t="s">
        <v>211</v>
      </c>
      <c r="U12" t="s">
        <v>212</v>
      </c>
    </row>
    <row r="13" spans="1:22" x14ac:dyDescent="0.2">
      <c r="F13" s="38" t="s">
        <v>687</v>
      </c>
      <c r="G13" t="s">
        <v>688</v>
      </c>
      <c r="H13" s="31">
        <v>110503</v>
      </c>
      <c r="I13">
        <v>11.2</v>
      </c>
      <c r="J13" s="34"/>
      <c r="K13" s="34" t="s">
        <v>136</v>
      </c>
      <c r="L13" t="s">
        <v>218</v>
      </c>
      <c r="N13" s="1" t="s">
        <v>215</v>
      </c>
      <c r="O13" s="1" t="s">
        <v>210</v>
      </c>
      <c r="P13" t="s">
        <v>656</v>
      </c>
      <c r="T13" t="s">
        <v>216</v>
      </c>
      <c r="U13" t="s">
        <v>217</v>
      </c>
    </row>
    <row r="14" spans="1:22" x14ac:dyDescent="0.2">
      <c r="F14" s="38" t="s">
        <v>689</v>
      </c>
      <c r="G14" t="s">
        <v>690</v>
      </c>
      <c r="H14" s="31">
        <v>98311</v>
      </c>
      <c r="I14">
        <v>9.8000000000000007</v>
      </c>
      <c r="J14" s="34"/>
      <c r="K14" s="34" t="s">
        <v>136</v>
      </c>
      <c r="L14" t="s">
        <v>222</v>
      </c>
      <c r="N14" s="1" t="s">
        <v>219</v>
      </c>
      <c r="O14" s="1" t="s">
        <v>215</v>
      </c>
      <c r="P14" t="s">
        <v>657</v>
      </c>
      <c r="T14" t="s">
        <v>220</v>
      </c>
      <c r="U14" t="s">
        <v>221</v>
      </c>
    </row>
    <row r="15" spans="1:22" x14ac:dyDescent="0.2">
      <c r="F15" s="38" t="s">
        <v>691</v>
      </c>
      <c r="G15" t="s">
        <v>692</v>
      </c>
      <c r="H15" s="31">
        <v>90134</v>
      </c>
      <c r="I15">
        <v>12.1</v>
      </c>
      <c r="J15" s="34"/>
      <c r="K15" s="34" t="s">
        <v>136</v>
      </c>
      <c r="L15" t="s">
        <v>226</v>
      </c>
      <c r="N15" s="1" t="s">
        <v>223</v>
      </c>
      <c r="O15" s="1" t="s">
        <v>219</v>
      </c>
      <c r="P15" t="s">
        <v>653</v>
      </c>
      <c r="T15" t="s">
        <v>224</v>
      </c>
    </row>
    <row r="16" spans="1:22" x14ac:dyDescent="0.2">
      <c r="F16" s="38" t="s">
        <v>693</v>
      </c>
      <c r="G16" t="s">
        <v>694</v>
      </c>
      <c r="H16" s="31">
        <v>80588</v>
      </c>
      <c r="I16">
        <v>3.9</v>
      </c>
      <c r="J16" s="34"/>
      <c r="K16" s="34" t="s">
        <v>136</v>
      </c>
      <c r="L16" t="s">
        <v>229</v>
      </c>
      <c r="N16" s="1" t="s">
        <v>227</v>
      </c>
      <c r="O16" s="1" t="s">
        <v>658</v>
      </c>
      <c r="P16" t="s">
        <v>652</v>
      </c>
      <c r="T16" t="s">
        <v>228</v>
      </c>
    </row>
    <row r="17" spans="6:20" x14ac:dyDescent="0.2">
      <c r="F17" s="38" t="s">
        <v>695</v>
      </c>
      <c r="G17" t="s">
        <v>696</v>
      </c>
      <c r="H17" s="31">
        <v>115900</v>
      </c>
      <c r="I17">
        <v>0</v>
      </c>
      <c r="J17" s="34"/>
      <c r="K17" s="34" t="s">
        <v>136</v>
      </c>
      <c r="L17" t="s">
        <v>1661</v>
      </c>
      <c r="N17" s="1" t="s">
        <v>230</v>
      </c>
      <c r="O17" s="1" t="s">
        <v>227</v>
      </c>
      <c r="P17" t="s">
        <v>655</v>
      </c>
      <c r="T17" t="s">
        <v>231</v>
      </c>
    </row>
    <row r="18" spans="6:20" x14ac:dyDescent="0.2">
      <c r="F18" s="38" t="s">
        <v>697</v>
      </c>
      <c r="G18" t="s">
        <v>698</v>
      </c>
      <c r="H18" s="31">
        <v>121023</v>
      </c>
      <c r="I18">
        <v>4.0999999999999996</v>
      </c>
      <c r="J18" s="34"/>
      <c r="K18" s="34" t="s">
        <v>136</v>
      </c>
      <c r="L18" t="s">
        <v>1662</v>
      </c>
      <c r="N18" s="1" t="s">
        <v>233</v>
      </c>
      <c r="O18" s="1" t="s">
        <v>230</v>
      </c>
      <c r="P18" t="s">
        <v>126</v>
      </c>
      <c r="T18" t="s">
        <v>234</v>
      </c>
    </row>
    <row r="19" spans="6:20" x14ac:dyDescent="0.2">
      <c r="F19" s="38" t="s">
        <v>699</v>
      </c>
      <c r="G19" t="s">
        <v>700</v>
      </c>
      <c r="H19" s="31">
        <v>90063</v>
      </c>
      <c r="I19">
        <v>6.9</v>
      </c>
      <c r="J19" s="34"/>
      <c r="K19" s="34" t="s">
        <v>136</v>
      </c>
      <c r="L19" t="s">
        <v>1660</v>
      </c>
      <c r="N19" s="1" t="s">
        <v>236</v>
      </c>
      <c r="O19" s="1" t="s">
        <v>233</v>
      </c>
      <c r="P19" t="s">
        <v>142</v>
      </c>
    </row>
    <row r="20" spans="6:20" x14ac:dyDescent="0.2">
      <c r="F20" s="38" t="s">
        <v>701</v>
      </c>
      <c r="G20" t="s">
        <v>702</v>
      </c>
      <c r="H20" s="31">
        <v>77792</v>
      </c>
      <c r="I20">
        <v>3.9</v>
      </c>
      <c r="J20" s="34"/>
      <c r="K20" s="34" t="s">
        <v>136</v>
      </c>
      <c r="L20" t="s">
        <v>179</v>
      </c>
      <c r="N20" s="1" t="s">
        <v>238</v>
      </c>
      <c r="O20" s="1" t="s">
        <v>236</v>
      </c>
      <c r="P20" t="s">
        <v>153</v>
      </c>
    </row>
    <row r="21" spans="6:20" x14ac:dyDescent="0.2">
      <c r="F21" s="38" t="s">
        <v>703</v>
      </c>
      <c r="G21" t="s">
        <v>704</v>
      </c>
      <c r="H21" s="31">
        <v>148613</v>
      </c>
      <c r="I21">
        <v>1.8</v>
      </c>
      <c r="J21" s="34"/>
      <c r="K21" s="34" t="s">
        <v>136</v>
      </c>
      <c r="L21" t="s">
        <v>1663</v>
      </c>
      <c r="N21" s="1" t="s">
        <v>239</v>
      </c>
      <c r="O21" s="1" t="s">
        <v>238</v>
      </c>
      <c r="P21" t="s">
        <v>163</v>
      </c>
    </row>
    <row r="22" spans="6:20" x14ac:dyDescent="0.2">
      <c r="F22" s="38" t="s">
        <v>705</v>
      </c>
      <c r="G22" t="s">
        <v>706</v>
      </c>
      <c r="H22" s="31">
        <v>89219</v>
      </c>
      <c r="I22">
        <v>11.2</v>
      </c>
      <c r="J22" s="34"/>
      <c r="K22" s="34" t="s">
        <v>136</v>
      </c>
      <c r="N22" s="1" t="s">
        <v>241</v>
      </c>
      <c r="O22" s="1" t="s">
        <v>239</v>
      </c>
      <c r="P22" t="s">
        <v>173</v>
      </c>
    </row>
    <row r="23" spans="6:20" x14ac:dyDescent="0.2">
      <c r="F23" s="38" t="s">
        <v>707</v>
      </c>
      <c r="G23" t="s">
        <v>708</v>
      </c>
      <c r="H23" s="31">
        <v>103851</v>
      </c>
      <c r="I23">
        <v>5.7</v>
      </c>
      <c r="J23" s="34"/>
      <c r="K23" s="34" t="s">
        <v>136</v>
      </c>
      <c r="N23" s="1" t="s">
        <v>242</v>
      </c>
      <c r="O23" s="1" t="s">
        <v>241</v>
      </c>
      <c r="P23" t="s">
        <v>182</v>
      </c>
    </row>
    <row r="24" spans="6:20" x14ac:dyDescent="0.2">
      <c r="F24" s="38" t="s">
        <v>709</v>
      </c>
      <c r="G24" t="s">
        <v>710</v>
      </c>
      <c r="H24" s="31">
        <v>111727</v>
      </c>
      <c r="I24">
        <v>1.6</v>
      </c>
      <c r="J24" s="34"/>
      <c r="K24" s="34" t="s">
        <v>136</v>
      </c>
      <c r="N24" s="1" t="s">
        <v>243</v>
      </c>
      <c r="O24" s="1" t="s">
        <v>242</v>
      </c>
      <c r="P24" t="s">
        <v>191</v>
      </c>
    </row>
    <row r="25" spans="6:20" x14ac:dyDescent="0.2">
      <c r="F25" s="38" t="s">
        <v>711</v>
      </c>
      <c r="G25" t="s">
        <v>712</v>
      </c>
      <c r="H25" s="31">
        <v>118560</v>
      </c>
      <c r="I25">
        <v>13.7</v>
      </c>
      <c r="J25" s="34"/>
      <c r="K25" s="34" t="s">
        <v>136</v>
      </c>
      <c r="N25" s="1" t="s">
        <v>244</v>
      </c>
      <c r="O25" s="1" t="s">
        <v>243</v>
      </c>
      <c r="P25" t="s">
        <v>198</v>
      </c>
    </row>
    <row r="26" spans="6:20" x14ac:dyDescent="0.2">
      <c r="F26" s="38" t="s">
        <v>713</v>
      </c>
      <c r="G26" t="s">
        <v>714</v>
      </c>
      <c r="H26" s="31">
        <v>115009</v>
      </c>
      <c r="I26">
        <v>11.6</v>
      </c>
      <c r="J26" s="34"/>
      <c r="K26" s="34" t="s">
        <v>136</v>
      </c>
      <c r="N26" s="1" t="s">
        <v>245</v>
      </c>
      <c r="O26" s="1" t="s">
        <v>244</v>
      </c>
      <c r="P26" t="s">
        <v>205</v>
      </c>
    </row>
    <row r="27" spans="6:20" x14ac:dyDescent="0.2">
      <c r="F27" s="38" t="s">
        <v>715</v>
      </c>
      <c r="G27" t="s">
        <v>716</v>
      </c>
      <c r="H27" s="31">
        <v>163633</v>
      </c>
      <c r="I27">
        <v>0</v>
      </c>
      <c r="J27" s="34"/>
      <c r="K27" s="34" t="s">
        <v>136</v>
      </c>
      <c r="N27" s="1" t="s">
        <v>247</v>
      </c>
      <c r="O27" s="1" t="s">
        <v>245</v>
      </c>
      <c r="P27" t="s">
        <v>258</v>
      </c>
    </row>
    <row r="28" spans="6:20" x14ac:dyDescent="0.2">
      <c r="F28" s="38" t="s">
        <v>717</v>
      </c>
      <c r="G28" t="s">
        <v>718</v>
      </c>
      <c r="H28" s="31">
        <v>105609</v>
      </c>
      <c r="I28">
        <v>5.2</v>
      </c>
      <c r="J28" s="34"/>
      <c r="K28" s="34" t="s">
        <v>136</v>
      </c>
      <c r="N28" s="1" t="s">
        <v>248</v>
      </c>
      <c r="O28" s="1" t="s">
        <v>247</v>
      </c>
      <c r="P28" t="s">
        <v>261</v>
      </c>
    </row>
    <row r="29" spans="6:20" x14ac:dyDescent="0.2">
      <c r="F29" s="38" t="s">
        <v>719</v>
      </c>
      <c r="G29" t="s">
        <v>720</v>
      </c>
      <c r="H29" s="31">
        <v>115250</v>
      </c>
      <c r="I29">
        <v>0</v>
      </c>
      <c r="J29" s="34"/>
      <c r="K29" s="34" t="s">
        <v>136</v>
      </c>
      <c r="N29" s="1" t="s">
        <v>250</v>
      </c>
      <c r="O29" s="1" t="s">
        <v>248</v>
      </c>
      <c r="P29" t="s">
        <v>264</v>
      </c>
    </row>
    <row r="30" spans="6:20" x14ac:dyDescent="0.2">
      <c r="F30" s="38" t="s">
        <v>721</v>
      </c>
      <c r="G30" t="s">
        <v>722</v>
      </c>
      <c r="H30" s="31">
        <v>73668</v>
      </c>
      <c r="I30">
        <v>8.5</v>
      </c>
      <c r="J30" s="34"/>
      <c r="K30" s="34" t="s">
        <v>136</v>
      </c>
      <c r="N30" s="1" t="s">
        <v>252</v>
      </c>
      <c r="O30" s="1" t="s">
        <v>250</v>
      </c>
      <c r="P30" t="s">
        <v>266</v>
      </c>
    </row>
    <row r="31" spans="6:20" x14ac:dyDescent="0.2">
      <c r="F31" s="38" t="s">
        <v>723</v>
      </c>
      <c r="G31" t="s">
        <v>232</v>
      </c>
      <c r="H31" s="31">
        <v>73682</v>
      </c>
      <c r="I31">
        <v>10.1</v>
      </c>
      <c r="J31" s="34"/>
      <c r="K31" s="34" t="s">
        <v>136</v>
      </c>
      <c r="N31" s="1" t="s">
        <v>253</v>
      </c>
      <c r="O31" s="1" t="s">
        <v>252</v>
      </c>
      <c r="P31" t="s">
        <v>269</v>
      </c>
    </row>
    <row r="32" spans="6:20" x14ac:dyDescent="0.2">
      <c r="F32" s="38" t="s">
        <v>724</v>
      </c>
      <c r="G32" t="s">
        <v>235</v>
      </c>
      <c r="H32" s="31">
        <v>61450</v>
      </c>
      <c r="I32">
        <v>5.2</v>
      </c>
      <c r="J32" s="34"/>
      <c r="K32" s="34" t="s">
        <v>136</v>
      </c>
      <c r="N32" s="1" t="s">
        <v>255</v>
      </c>
      <c r="O32" s="1" t="s">
        <v>253</v>
      </c>
      <c r="P32" t="s">
        <v>272</v>
      </c>
    </row>
    <row r="33" spans="6:16" x14ac:dyDescent="0.2">
      <c r="F33" s="38" t="s">
        <v>725</v>
      </c>
      <c r="G33" t="s">
        <v>237</v>
      </c>
      <c r="H33" s="31">
        <v>108750</v>
      </c>
      <c r="I33">
        <v>8.1</v>
      </c>
      <c r="J33" s="34"/>
      <c r="K33" s="34" t="s">
        <v>136</v>
      </c>
      <c r="N33" s="1" t="s">
        <v>257</v>
      </c>
      <c r="O33" s="1" t="s">
        <v>255</v>
      </c>
      <c r="P33" t="s">
        <v>275</v>
      </c>
    </row>
    <row r="34" spans="6:16" x14ac:dyDescent="0.2">
      <c r="F34" s="38" t="s">
        <v>726</v>
      </c>
      <c r="G34" t="s">
        <v>727</v>
      </c>
      <c r="H34" s="31">
        <v>80542</v>
      </c>
      <c r="I34">
        <v>14</v>
      </c>
      <c r="J34" s="34"/>
      <c r="K34" s="34" t="s">
        <v>136</v>
      </c>
      <c r="N34" s="1" t="s">
        <v>260</v>
      </c>
      <c r="O34" s="1" t="s">
        <v>257</v>
      </c>
      <c r="P34" t="s">
        <v>200</v>
      </c>
    </row>
    <row r="35" spans="6:16" x14ac:dyDescent="0.2">
      <c r="F35" s="38" t="s">
        <v>728</v>
      </c>
      <c r="G35" t="s">
        <v>729</v>
      </c>
      <c r="H35" s="31">
        <v>85729</v>
      </c>
      <c r="I35">
        <v>6.5</v>
      </c>
      <c r="J35" s="34"/>
      <c r="K35" s="34" t="s">
        <v>131</v>
      </c>
      <c r="N35" s="1" t="s">
        <v>263</v>
      </c>
      <c r="O35" s="1" t="s">
        <v>260</v>
      </c>
      <c r="P35" t="s">
        <v>207</v>
      </c>
    </row>
    <row r="36" spans="6:16" x14ac:dyDescent="0.2">
      <c r="F36" s="38" t="s">
        <v>730</v>
      </c>
      <c r="G36" t="s">
        <v>731</v>
      </c>
      <c r="H36" s="31">
        <v>72188</v>
      </c>
      <c r="I36">
        <v>5.4</v>
      </c>
      <c r="J36" s="34"/>
      <c r="K36" s="34" t="s">
        <v>136</v>
      </c>
      <c r="N36" s="1" t="s">
        <v>265</v>
      </c>
      <c r="O36" s="1" t="s">
        <v>263</v>
      </c>
      <c r="P36" t="s">
        <v>212</v>
      </c>
    </row>
    <row r="37" spans="6:16" x14ac:dyDescent="0.2">
      <c r="F37" s="38" t="s">
        <v>732</v>
      </c>
      <c r="G37" t="s">
        <v>240</v>
      </c>
      <c r="H37" s="31">
        <v>156250</v>
      </c>
      <c r="I37">
        <v>3.1</v>
      </c>
      <c r="J37" s="34"/>
      <c r="K37" s="34" t="s">
        <v>131</v>
      </c>
      <c r="N37" s="1" t="s">
        <v>268</v>
      </c>
      <c r="O37" s="1" t="s">
        <v>265</v>
      </c>
      <c r="P37" t="s">
        <v>217</v>
      </c>
    </row>
    <row r="38" spans="6:16" x14ac:dyDescent="0.2">
      <c r="F38" s="38" t="s">
        <v>733</v>
      </c>
      <c r="G38" t="s">
        <v>246</v>
      </c>
      <c r="H38" s="31">
        <v>88681</v>
      </c>
      <c r="I38">
        <v>3.9</v>
      </c>
      <c r="J38" s="34"/>
      <c r="K38" s="34" t="s">
        <v>131</v>
      </c>
      <c r="N38" s="1" t="s">
        <v>271</v>
      </c>
      <c r="O38" s="1" t="s">
        <v>268</v>
      </c>
      <c r="P38" t="s">
        <v>221</v>
      </c>
    </row>
    <row r="39" spans="6:16" x14ac:dyDescent="0.2">
      <c r="F39" s="38" t="s">
        <v>734</v>
      </c>
      <c r="G39" t="s">
        <v>735</v>
      </c>
      <c r="H39" s="31">
        <v>78794</v>
      </c>
      <c r="I39">
        <v>0.7</v>
      </c>
      <c r="J39" s="34"/>
      <c r="K39" s="34" t="s">
        <v>131</v>
      </c>
      <c r="N39" s="1" t="s">
        <v>274</v>
      </c>
      <c r="O39" s="1" t="s">
        <v>271</v>
      </c>
      <c r="P39" t="s">
        <v>128</v>
      </c>
    </row>
    <row r="40" spans="6:16" x14ac:dyDescent="0.2">
      <c r="F40" s="38" t="s">
        <v>736</v>
      </c>
      <c r="G40" t="s">
        <v>737</v>
      </c>
      <c r="H40" s="31">
        <v>104943</v>
      </c>
      <c r="I40">
        <v>7.2</v>
      </c>
      <c r="J40" s="34"/>
      <c r="K40" s="34" t="s">
        <v>131</v>
      </c>
      <c r="N40" s="1" t="s">
        <v>277</v>
      </c>
      <c r="O40" s="1" t="s">
        <v>274</v>
      </c>
      <c r="P40" t="s">
        <v>144</v>
      </c>
    </row>
    <row r="41" spans="6:16" x14ac:dyDescent="0.2">
      <c r="F41" s="38" t="s">
        <v>738</v>
      </c>
      <c r="G41" t="s">
        <v>739</v>
      </c>
      <c r="H41" s="31">
        <v>94804</v>
      </c>
      <c r="I41">
        <v>9.8000000000000007</v>
      </c>
      <c r="J41" s="34"/>
      <c r="K41" s="34" t="s">
        <v>131</v>
      </c>
      <c r="N41" s="1" t="s">
        <v>279</v>
      </c>
      <c r="O41" s="1" t="s">
        <v>277</v>
      </c>
      <c r="P41" t="s">
        <v>155</v>
      </c>
    </row>
    <row r="42" spans="6:16" x14ac:dyDescent="0.2">
      <c r="F42" s="38" t="s">
        <v>740</v>
      </c>
      <c r="G42" t="s">
        <v>741</v>
      </c>
      <c r="H42" s="31">
        <v>96349</v>
      </c>
      <c r="I42">
        <v>1.6</v>
      </c>
      <c r="J42" s="34"/>
      <c r="K42" s="34" t="s">
        <v>131</v>
      </c>
      <c r="N42" s="1" t="s">
        <v>280</v>
      </c>
      <c r="O42" s="1" t="s">
        <v>279</v>
      </c>
      <c r="P42" t="s">
        <v>165</v>
      </c>
    </row>
    <row r="43" spans="6:16" x14ac:dyDescent="0.2">
      <c r="F43" s="38" t="s">
        <v>742</v>
      </c>
      <c r="G43" t="s">
        <v>743</v>
      </c>
      <c r="H43" s="31">
        <v>103598</v>
      </c>
      <c r="I43">
        <v>27.1</v>
      </c>
      <c r="J43" s="34"/>
      <c r="K43" s="34" t="s">
        <v>131</v>
      </c>
      <c r="N43" s="1" t="s">
        <v>282</v>
      </c>
      <c r="O43" s="1" t="s">
        <v>280</v>
      </c>
      <c r="P43" t="s">
        <v>175</v>
      </c>
    </row>
    <row r="44" spans="6:16" x14ac:dyDescent="0.2">
      <c r="F44" s="38" t="s">
        <v>744</v>
      </c>
      <c r="G44" t="s">
        <v>745</v>
      </c>
      <c r="H44" s="31">
        <v>196310</v>
      </c>
      <c r="I44">
        <v>1.7</v>
      </c>
      <c r="J44" s="34"/>
      <c r="K44" s="34" t="s">
        <v>131</v>
      </c>
      <c r="N44" s="1" t="s">
        <v>284</v>
      </c>
      <c r="O44" s="1" t="s">
        <v>282</v>
      </c>
      <c r="P44" t="s">
        <v>184</v>
      </c>
    </row>
    <row r="45" spans="6:16" x14ac:dyDescent="0.2">
      <c r="F45" s="38" t="s">
        <v>746</v>
      </c>
      <c r="G45" t="s">
        <v>747</v>
      </c>
      <c r="H45" s="31">
        <v>149639</v>
      </c>
      <c r="I45">
        <v>14</v>
      </c>
      <c r="J45" s="34"/>
      <c r="K45" s="34" t="s">
        <v>136</v>
      </c>
      <c r="N45" s="1" t="s">
        <v>285</v>
      </c>
      <c r="O45" s="1" t="s">
        <v>284</v>
      </c>
      <c r="P45" t="s">
        <v>192</v>
      </c>
    </row>
    <row r="46" spans="6:16" x14ac:dyDescent="0.2">
      <c r="F46" s="38" t="s">
        <v>748</v>
      </c>
      <c r="G46" t="s">
        <v>749</v>
      </c>
      <c r="H46" s="31">
        <v>103310</v>
      </c>
      <c r="I46">
        <v>2.6</v>
      </c>
      <c r="J46" s="34"/>
      <c r="K46" s="34" t="s">
        <v>136</v>
      </c>
      <c r="N46" s="1" t="s">
        <v>287</v>
      </c>
      <c r="O46" s="1" t="s">
        <v>285</v>
      </c>
      <c r="P46" t="s">
        <v>199</v>
      </c>
    </row>
    <row r="47" spans="6:16" x14ac:dyDescent="0.2">
      <c r="F47" s="38" t="s">
        <v>750</v>
      </c>
      <c r="G47" t="s">
        <v>751</v>
      </c>
      <c r="H47" s="31">
        <v>77482</v>
      </c>
      <c r="I47">
        <v>6.4</v>
      </c>
      <c r="J47" s="34"/>
      <c r="K47" s="34" t="s">
        <v>136</v>
      </c>
      <c r="O47" s="1" t="s">
        <v>287</v>
      </c>
      <c r="P47" t="s">
        <v>206</v>
      </c>
    </row>
    <row r="48" spans="6:16" x14ac:dyDescent="0.2">
      <c r="F48" s="38" t="s">
        <v>752</v>
      </c>
      <c r="G48" t="s">
        <v>753</v>
      </c>
      <c r="H48" s="31">
        <v>109297</v>
      </c>
      <c r="I48">
        <v>2.2999999999999998</v>
      </c>
      <c r="J48" s="34"/>
      <c r="K48" s="34" t="s">
        <v>136</v>
      </c>
      <c r="P48" t="s">
        <v>211</v>
      </c>
    </row>
    <row r="49" spans="6:16" x14ac:dyDescent="0.2">
      <c r="F49" s="38" t="s">
        <v>754</v>
      </c>
      <c r="G49" t="s">
        <v>755</v>
      </c>
      <c r="H49" s="31">
        <v>185913</v>
      </c>
      <c r="I49">
        <v>0.4</v>
      </c>
      <c r="J49" s="34"/>
      <c r="K49" s="34" t="s">
        <v>136</v>
      </c>
      <c r="P49" t="s">
        <v>216</v>
      </c>
    </row>
    <row r="50" spans="6:16" x14ac:dyDescent="0.2">
      <c r="F50" s="38" t="s">
        <v>756</v>
      </c>
      <c r="G50" t="s">
        <v>757</v>
      </c>
      <c r="H50" s="31">
        <v>109135</v>
      </c>
      <c r="I50">
        <v>3.7</v>
      </c>
      <c r="J50" s="34"/>
      <c r="K50" s="34" t="s">
        <v>136</v>
      </c>
      <c r="P50" t="s">
        <v>220</v>
      </c>
    </row>
    <row r="51" spans="6:16" x14ac:dyDescent="0.2">
      <c r="F51" s="38" t="s">
        <v>758</v>
      </c>
      <c r="G51" t="s">
        <v>249</v>
      </c>
      <c r="H51" s="31">
        <v>74942</v>
      </c>
      <c r="I51">
        <v>1.9</v>
      </c>
      <c r="J51" s="34"/>
      <c r="K51" s="34" t="s">
        <v>136</v>
      </c>
      <c r="P51" t="s">
        <v>224</v>
      </c>
    </row>
    <row r="52" spans="6:16" x14ac:dyDescent="0.2">
      <c r="F52" s="38" t="s">
        <v>759</v>
      </c>
      <c r="G52" t="s">
        <v>251</v>
      </c>
      <c r="H52" s="31">
        <v>51958</v>
      </c>
      <c r="I52">
        <v>19.7</v>
      </c>
      <c r="J52" s="34"/>
      <c r="K52" s="34" t="s">
        <v>136</v>
      </c>
      <c r="P52" t="s">
        <v>228</v>
      </c>
    </row>
    <row r="53" spans="6:16" x14ac:dyDescent="0.2">
      <c r="F53" s="38" t="s">
        <v>760</v>
      </c>
      <c r="G53" t="s">
        <v>761</v>
      </c>
      <c r="H53" s="31">
        <v>56972</v>
      </c>
      <c r="I53">
        <v>17.600000000000001</v>
      </c>
      <c r="J53" s="34"/>
      <c r="K53" s="34" t="s">
        <v>136</v>
      </c>
      <c r="P53" t="s">
        <v>231</v>
      </c>
    </row>
    <row r="54" spans="6:16" x14ac:dyDescent="0.2">
      <c r="F54" s="38" t="s">
        <v>762</v>
      </c>
      <c r="G54" t="s">
        <v>763</v>
      </c>
      <c r="H54" s="31">
        <v>95000</v>
      </c>
      <c r="I54">
        <v>5.6</v>
      </c>
      <c r="J54" s="34"/>
      <c r="K54" s="34" t="s">
        <v>136</v>
      </c>
      <c r="P54" t="s">
        <v>234</v>
      </c>
    </row>
    <row r="55" spans="6:16" x14ac:dyDescent="0.2">
      <c r="F55" s="38" t="s">
        <v>764</v>
      </c>
      <c r="G55" t="s">
        <v>254</v>
      </c>
      <c r="H55" s="31">
        <v>58835</v>
      </c>
      <c r="I55">
        <v>13</v>
      </c>
      <c r="J55" s="34"/>
      <c r="K55" s="34" t="s">
        <v>136</v>
      </c>
    </row>
    <row r="56" spans="6:16" x14ac:dyDescent="0.2">
      <c r="F56" s="38" t="s">
        <v>765</v>
      </c>
      <c r="G56" t="s">
        <v>256</v>
      </c>
      <c r="H56" s="31">
        <v>89574</v>
      </c>
      <c r="I56">
        <v>8.1999999999999993</v>
      </c>
      <c r="J56" s="34"/>
      <c r="K56" s="34" t="s">
        <v>136</v>
      </c>
    </row>
    <row r="57" spans="6:16" x14ac:dyDescent="0.2">
      <c r="F57" s="38" t="s">
        <v>766</v>
      </c>
      <c r="G57" t="s">
        <v>259</v>
      </c>
      <c r="H57" s="31">
        <v>76667</v>
      </c>
      <c r="I57">
        <v>4.8</v>
      </c>
      <c r="J57" s="34"/>
      <c r="K57" s="34" t="s">
        <v>136</v>
      </c>
    </row>
    <row r="58" spans="6:16" x14ac:dyDescent="0.2">
      <c r="F58" s="38" t="s">
        <v>767</v>
      </c>
      <c r="G58" t="s">
        <v>768</v>
      </c>
      <c r="H58" s="31">
        <v>50362</v>
      </c>
      <c r="I58">
        <v>22.3</v>
      </c>
      <c r="J58" s="34"/>
      <c r="K58" s="34" t="s">
        <v>136</v>
      </c>
    </row>
    <row r="59" spans="6:16" x14ac:dyDescent="0.2">
      <c r="F59" s="38" t="s">
        <v>769</v>
      </c>
      <c r="G59" t="s">
        <v>770</v>
      </c>
      <c r="H59" s="31">
        <v>52390</v>
      </c>
      <c r="I59">
        <v>22</v>
      </c>
      <c r="J59" s="34"/>
      <c r="K59" s="34" t="s">
        <v>136</v>
      </c>
    </row>
    <row r="60" spans="6:16" x14ac:dyDescent="0.2">
      <c r="F60" s="38" t="s">
        <v>771</v>
      </c>
      <c r="G60" t="s">
        <v>262</v>
      </c>
      <c r="H60" s="31">
        <v>32412</v>
      </c>
      <c r="I60">
        <v>30</v>
      </c>
      <c r="J60" s="34"/>
      <c r="K60" s="34" t="s">
        <v>136</v>
      </c>
    </row>
    <row r="61" spans="6:16" x14ac:dyDescent="0.2">
      <c r="F61" s="38" t="s">
        <v>772</v>
      </c>
      <c r="G61" t="s">
        <v>773</v>
      </c>
      <c r="H61" s="31">
        <v>62838</v>
      </c>
      <c r="I61">
        <v>17.2</v>
      </c>
      <c r="J61" s="34"/>
      <c r="K61" s="34" t="s">
        <v>136</v>
      </c>
    </row>
    <row r="62" spans="6:16" x14ac:dyDescent="0.2">
      <c r="F62" s="38" t="s">
        <v>774</v>
      </c>
      <c r="G62" t="s">
        <v>775</v>
      </c>
      <c r="H62" s="31">
        <v>66667</v>
      </c>
      <c r="I62">
        <v>7</v>
      </c>
      <c r="J62" s="34"/>
      <c r="K62" s="34" t="s">
        <v>136</v>
      </c>
    </row>
    <row r="63" spans="6:16" x14ac:dyDescent="0.2">
      <c r="F63" s="38" t="s">
        <v>776</v>
      </c>
      <c r="G63" t="s">
        <v>777</v>
      </c>
      <c r="H63" s="31">
        <v>60660</v>
      </c>
      <c r="I63">
        <v>23.8</v>
      </c>
      <c r="J63" s="34"/>
      <c r="K63" s="34" t="s">
        <v>136</v>
      </c>
    </row>
    <row r="64" spans="6:16" x14ac:dyDescent="0.2">
      <c r="F64" s="38" t="s">
        <v>778</v>
      </c>
      <c r="G64" t="s">
        <v>267</v>
      </c>
      <c r="H64" s="31">
        <v>28298</v>
      </c>
      <c r="I64">
        <v>39.200000000000003</v>
      </c>
      <c r="J64" s="34"/>
      <c r="K64" s="34" t="s">
        <v>136</v>
      </c>
    </row>
    <row r="65" spans="6:11" x14ac:dyDescent="0.2">
      <c r="F65" s="38" t="s">
        <v>779</v>
      </c>
      <c r="G65" t="s">
        <v>270</v>
      </c>
      <c r="H65" s="31">
        <v>42079</v>
      </c>
      <c r="I65">
        <v>30.4</v>
      </c>
      <c r="J65" s="34"/>
      <c r="K65" s="34" t="s">
        <v>136</v>
      </c>
    </row>
    <row r="66" spans="6:11" x14ac:dyDescent="0.2">
      <c r="F66" s="38" t="s">
        <v>780</v>
      </c>
      <c r="G66" t="s">
        <v>273</v>
      </c>
      <c r="H66" s="31">
        <v>22976</v>
      </c>
      <c r="I66">
        <v>27.8</v>
      </c>
      <c r="J66" s="34"/>
      <c r="K66" s="34" t="s">
        <v>136</v>
      </c>
    </row>
    <row r="67" spans="6:11" x14ac:dyDescent="0.2">
      <c r="F67" s="38" t="s">
        <v>781</v>
      </c>
      <c r="G67" t="s">
        <v>276</v>
      </c>
      <c r="H67" s="31">
        <v>29190</v>
      </c>
      <c r="I67">
        <v>28.1</v>
      </c>
      <c r="J67" s="34"/>
      <c r="K67" s="34" t="s">
        <v>136</v>
      </c>
    </row>
    <row r="68" spans="6:11" x14ac:dyDescent="0.2">
      <c r="F68" s="38" t="s">
        <v>782</v>
      </c>
      <c r="G68" t="s">
        <v>278</v>
      </c>
      <c r="H68" s="31">
        <v>31250</v>
      </c>
      <c r="I68">
        <v>36.1</v>
      </c>
      <c r="J68" s="34"/>
      <c r="K68" s="34" t="s">
        <v>136</v>
      </c>
    </row>
    <row r="69" spans="6:11" x14ac:dyDescent="0.2">
      <c r="F69" s="38" t="s">
        <v>783</v>
      </c>
      <c r="G69" t="s">
        <v>281</v>
      </c>
      <c r="H69" s="31">
        <v>58346</v>
      </c>
      <c r="I69">
        <v>11.5</v>
      </c>
      <c r="J69" s="34"/>
      <c r="K69" s="34" t="s">
        <v>136</v>
      </c>
    </row>
    <row r="70" spans="6:11" x14ac:dyDescent="0.2">
      <c r="F70" s="38" t="s">
        <v>784</v>
      </c>
      <c r="G70" t="s">
        <v>785</v>
      </c>
      <c r="H70" s="31">
        <v>35943</v>
      </c>
      <c r="I70">
        <v>29.1</v>
      </c>
      <c r="J70" s="34">
        <v>0.91110000000000002</v>
      </c>
      <c r="K70" s="34" t="s">
        <v>136</v>
      </c>
    </row>
    <row r="71" spans="6:11" x14ac:dyDescent="0.2">
      <c r="F71" s="38" t="s">
        <v>786</v>
      </c>
      <c r="G71" t="s">
        <v>787</v>
      </c>
      <c r="H71" s="31">
        <v>34082</v>
      </c>
      <c r="I71">
        <v>31.1</v>
      </c>
      <c r="J71" s="34">
        <v>0.48509999999999998</v>
      </c>
      <c r="K71" s="34" t="s">
        <v>136</v>
      </c>
    </row>
    <row r="72" spans="6:11" x14ac:dyDescent="0.2">
      <c r="F72" s="38" t="s">
        <v>788</v>
      </c>
      <c r="G72" t="s">
        <v>283</v>
      </c>
      <c r="H72" s="31">
        <v>28614</v>
      </c>
      <c r="I72">
        <v>45.6</v>
      </c>
      <c r="J72" s="34"/>
      <c r="K72" s="34" t="s">
        <v>136</v>
      </c>
    </row>
    <row r="73" spans="6:11" x14ac:dyDescent="0.2">
      <c r="F73" s="38" t="s">
        <v>789</v>
      </c>
      <c r="G73" t="s">
        <v>286</v>
      </c>
      <c r="H73" s="31">
        <v>66978</v>
      </c>
      <c r="I73">
        <v>11.8</v>
      </c>
      <c r="J73" s="34"/>
      <c r="K73" s="34" t="s">
        <v>136</v>
      </c>
    </row>
    <row r="74" spans="6:11" x14ac:dyDescent="0.2">
      <c r="F74" s="38" t="s">
        <v>790</v>
      </c>
      <c r="G74" t="s">
        <v>288</v>
      </c>
      <c r="H74" s="31">
        <v>78450</v>
      </c>
      <c r="I74">
        <v>14.7</v>
      </c>
      <c r="J74" s="34"/>
      <c r="K74" s="34" t="s">
        <v>136</v>
      </c>
    </row>
    <row r="75" spans="6:11" x14ac:dyDescent="0.2">
      <c r="F75" s="38" t="s">
        <v>791</v>
      </c>
      <c r="G75" t="s">
        <v>792</v>
      </c>
      <c r="H75" s="31">
        <v>88313</v>
      </c>
      <c r="I75">
        <v>8.8000000000000007</v>
      </c>
      <c r="J75" s="34"/>
      <c r="K75" s="34" t="s">
        <v>136</v>
      </c>
    </row>
    <row r="76" spans="6:11" x14ac:dyDescent="0.2">
      <c r="F76" s="38" t="s">
        <v>793</v>
      </c>
      <c r="G76" t="s">
        <v>794</v>
      </c>
      <c r="H76" s="31">
        <v>115150</v>
      </c>
      <c r="I76">
        <v>3.4</v>
      </c>
      <c r="J76" s="34"/>
      <c r="K76" s="34" t="s">
        <v>136</v>
      </c>
    </row>
    <row r="77" spans="6:11" x14ac:dyDescent="0.2">
      <c r="F77" s="38" t="s">
        <v>795</v>
      </c>
      <c r="G77" t="s">
        <v>796</v>
      </c>
      <c r="H77" s="31">
        <v>152783</v>
      </c>
      <c r="I77">
        <v>4.8</v>
      </c>
      <c r="J77" s="34"/>
      <c r="K77" s="34" t="s">
        <v>136</v>
      </c>
    </row>
    <row r="78" spans="6:11" x14ac:dyDescent="0.2">
      <c r="F78" s="38" t="s">
        <v>797</v>
      </c>
      <c r="G78" t="s">
        <v>798</v>
      </c>
      <c r="H78" s="31">
        <v>62079</v>
      </c>
      <c r="I78">
        <v>7</v>
      </c>
      <c r="J78" s="34"/>
      <c r="K78" s="34" t="s">
        <v>136</v>
      </c>
    </row>
    <row r="79" spans="6:11" x14ac:dyDescent="0.2">
      <c r="F79" s="38" t="s">
        <v>799</v>
      </c>
      <c r="G79" t="s">
        <v>800</v>
      </c>
      <c r="H79" s="31">
        <v>125313</v>
      </c>
      <c r="I79">
        <v>5.0999999999999996</v>
      </c>
      <c r="J79" s="34"/>
      <c r="K79" s="34" t="s">
        <v>136</v>
      </c>
    </row>
    <row r="80" spans="6:11" x14ac:dyDescent="0.2">
      <c r="F80" s="38" t="s">
        <v>801</v>
      </c>
      <c r="G80" t="s">
        <v>802</v>
      </c>
      <c r="H80" s="31">
        <v>114722</v>
      </c>
      <c r="I80">
        <v>7</v>
      </c>
      <c r="J80" s="34"/>
      <c r="K80" s="34" t="s">
        <v>131</v>
      </c>
    </row>
    <row r="81" spans="6:11" x14ac:dyDescent="0.2">
      <c r="F81" s="38" t="s">
        <v>803</v>
      </c>
      <c r="G81" t="s">
        <v>804</v>
      </c>
      <c r="H81" s="31">
        <v>66104</v>
      </c>
      <c r="I81">
        <v>0.6</v>
      </c>
      <c r="J81" s="34"/>
      <c r="K81" s="34" t="s">
        <v>136</v>
      </c>
    </row>
    <row r="82" spans="6:11" x14ac:dyDescent="0.2">
      <c r="F82" s="38" t="s">
        <v>805</v>
      </c>
      <c r="G82" t="s">
        <v>806</v>
      </c>
      <c r="H82" s="31">
        <v>102500</v>
      </c>
      <c r="I82">
        <v>6.5</v>
      </c>
      <c r="J82" s="34"/>
      <c r="K82" s="34" t="s">
        <v>136</v>
      </c>
    </row>
    <row r="83" spans="6:11" x14ac:dyDescent="0.2">
      <c r="F83" s="38" t="s">
        <v>807</v>
      </c>
      <c r="G83" t="s">
        <v>808</v>
      </c>
      <c r="H83" s="31">
        <v>102822</v>
      </c>
      <c r="I83">
        <v>10.1</v>
      </c>
      <c r="J83" s="34"/>
      <c r="K83" s="34" t="s">
        <v>136</v>
      </c>
    </row>
    <row r="84" spans="6:11" x14ac:dyDescent="0.2">
      <c r="F84" s="38" t="s">
        <v>809</v>
      </c>
      <c r="G84" t="s">
        <v>810</v>
      </c>
      <c r="H84" s="31">
        <v>147455</v>
      </c>
      <c r="I84">
        <v>1.2</v>
      </c>
      <c r="J84" s="34"/>
      <c r="K84" s="34" t="s">
        <v>136</v>
      </c>
    </row>
    <row r="85" spans="6:11" x14ac:dyDescent="0.2">
      <c r="F85" s="38" t="s">
        <v>811</v>
      </c>
      <c r="G85" t="s">
        <v>812</v>
      </c>
      <c r="H85" s="31">
        <v>130357</v>
      </c>
      <c r="I85">
        <v>2.2000000000000002</v>
      </c>
      <c r="J85" s="34"/>
      <c r="K85" s="34" t="s">
        <v>136</v>
      </c>
    </row>
    <row r="86" spans="6:11" x14ac:dyDescent="0.2">
      <c r="F86" s="38" t="s">
        <v>813</v>
      </c>
      <c r="G86" t="s">
        <v>814</v>
      </c>
      <c r="H86" s="31">
        <v>73953</v>
      </c>
      <c r="I86">
        <v>5.4</v>
      </c>
      <c r="J86" s="34"/>
      <c r="K86" s="34" t="s">
        <v>136</v>
      </c>
    </row>
    <row r="87" spans="6:11" x14ac:dyDescent="0.2">
      <c r="F87" s="38" t="s">
        <v>815</v>
      </c>
      <c r="G87" t="s">
        <v>816</v>
      </c>
      <c r="H87" s="31">
        <v>88382</v>
      </c>
      <c r="I87">
        <v>4</v>
      </c>
      <c r="J87" s="34"/>
      <c r="K87" s="34" t="s">
        <v>136</v>
      </c>
    </row>
    <row r="88" spans="6:11" x14ac:dyDescent="0.2">
      <c r="F88" s="38" t="s">
        <v>817</v>
      </c>
      <c r="G88" t="s">
        <v>818</v>
      </c>
      <c r="H88" s="31">
        <v>82454</v>
      </c>
      <c r="I88">
        <v>5.2</v>
      </c>
      <c r="J88" s="34"/>
      <c r="K88" s="34" t="s">
        <v>136</v>
      </c>
    </row>
    <row r="89" spans="6:11" x14ac:dyDescent="0.2">
      <c r="F89" s="38" t="s">
        <v>819</v>
      </c>
      <c r="G89" t="s">
        <v>820</v>
      </c>
      <c r="H89" s="31">
        <v>84397</v>
      </c>
      <c r="I89">
        <v>4.8</v>
      </c>
      <c r="J89" s="34"/>
      <c r="K89" s="34" t="s">
        <v>136</v>
      </c>
    </row>
    <row r="90" spans="6:11" x14ac:dyDescent="0.2">
      <c r="F90" s="38" t="s">
        <v>821</v>
      </c>
      <c r="G90" t="s">
        <v>822</v>
      </c>
      <c r="H90" s="31">
        <v>95475</v>
      </c>
      <c r="I90">
        <v>0.8</v>
      </c>
      <c r="J90" s="34"/>
      <c r="K90" s="34" t="s">
        <v>136</v>
      </c>
    </row>
    <row r="91" spans="6:11" x14ac:dyDescent="0.2">
      <c r="F91" s="38" t="s">
        <v>823</v>
      </c>
      <c r="G91" t="s">
        <v>289</v>
      </c>
      <c r="H91" s="31">
        <v>60568</v>
      </c>
      <c r="I91">
        <v>9.8000000000000007</v>
      </c>
      <c r="J91" s="34"/>
      <c r="K91" s="34" t="s">
        <v>136</v>
      </c>
    </row>
    <row r="92" spans="6:11" x14ac:dyDescent="0.2">
      <c r="F92" s="38" t="s">
        <v>824</v>
      </c>
      <c r="G92" t="s">
        <v>290</v>
      </c>
      <c r="H92" s="31">
        <v>97452</v>
      </c>
      <c r="I92">
        <v>4.8</v>
      </c>
      <c r="J92" s="34"/>
      <c r="K92" s="34" t="s">
        <v>136</v>
      </c>
    </row>
    <row r="93" spans="6:11" x14ac:dyDescent="0.2">
      <c r="F93" s="38" t="s">
        <v>825</v>
      </c>
      <c r="G93" t="s">
        <v>291</v>
      </c>
      <c r="H93" s="31">
        <v>159992</v>
      </c>
      <c r="I93">
        <v>2.5</v>
      </c>
      <c r="J93" s="34"/>
      <c r="K93" s="34" t="s">
        <v>136</v>
      </c>
    </row>
    <row r="94" spans="6:11" x14ac:dyDescent="0.2">
      <c r="F94" s="38" t="s">
        <v>826</v>
      </c>
      <c r="G94" t="s">
        <v>292</v>
      </c>
      <c r="H94" s="31">
        <v>124792</v>
      </c>
      <c r="I94">
        <v>2.4</v>
      </c>
      <c r="J94" s="34"/>
      <c r="K94" s="34" t="s">
        <v>136</v>
      </c>
    </row>
    <row r="95" spans="6:11" x14ac:dyDescent="0.2">
      <c r="F95" s="38" t="s">
        <v>827</v>
      </c>
      <c r="G95" t="s">
        <v>293</v>
      </c>
      <c r="H95" s="31">
        <v>140404</v>
      </c>
      <c r="I95">
        <v>1.1000000000000001</v>
      </c>
      <c r="J95" s="34"/>
      <c r="K95" s="34" t="s">
        <v>131</v>
      </c>
    </row>
    <row r="96" spans="6:11" x14ac:dyDescent="0.2">
      <c r="F96" s="38" t="s">
        <v>828</v>
      </c>
      <c r="G96" t="s">
        <v>294</v>
      </c>
      <c r="H96" s="31">
        <v>97386</v>
      </c>
      <c r="I96">
        <v>2.4</v>
      </c>
      <c r="J96" s="34"/>
      <c r="K96" s="34" t="s">
        <v>131</v>
      </c>
    </row>
    <row r="97" spans="6:11" x14ac:dyDescent="0.2">
      <c r="F97" s="38" t="s">
        <v>829</v>
      </c>
      <c r="G97" t="s">
        <v>295</v>
      </c>
      <c r="H97" s="31">
        <v>69187</v>
      </c>
      <c r="I97">
        <v>4.5999999999999996</v>
      </c>
      <c r="J97" s="34"/>
      <c r="K97" s="34" t="s">
        <v>136</v>
      </c>
    </row>
    <row r="98" spans="6:11" x14ac:dyDescent="0.2">
      <c r="F98" s="38" t="s">
        <v>830</v>
      </c>
      <c r="G98" t="s">
        <v>296</v>
      </c>
      <c r="H98" s="31">
        <v>109702</v>
      </c>
      <c r="I98">
        <v>0.8</v>
      </c>
      <c r="J98" s="34"/>
      <c r="K98" s="34" t="s">
        <v>136</v>
      </c>
    </row>
    <row r="99" spans="6:11" x14ac:dyDescent="0.2">
      <c r="F99" s="38" t="s">
        <v>831</v>
      </c>
      <c r="G99" t="s">
        <v>297</v>
      </c>
      <c r="H99" s="31">
        <v>91815</v>
      </c>
      <c r="I99">
        <v>9.5</v>
      </c>
      <c r="J99" s="34"/>
      <c r="K99" s="34" t="s">
        <v>136</v>
      </c>
    </row>
    <row r="100" spans="6:11" x14ac:dyDescent="0.2">
      <c r="F100" s="38" t="s">
        <v>832</v>
      </c>
      <c r="G100" t="s">
        <v>298</v>
      </c>
      <c r="H100" s="31">
        <v>88260</v>
      </c>
      <c r="I100">
        <v>16.5</v>
      </c>
      <c r="J100" s="34"/>
      <c r="K100" s="34" t="s">
        <v>136</v>
      </c>
    </row>
    <row r="101" spans="6:11" x14ac:dyDescent="0.2">
      <c r="F101" s="38" t="s">
        <v>833</v>
      </c>
      <c r="G101" t="s">
        <v>299</v>
      </c>
      <c r="H101" s="31">
        <v>141221</v>
      </c>
      <c r="I101">
        <v>4.7</v>
      </c>
      <c r="J101" s="34"/>
      <c r="K101" s="34" t="s">
        <v>136</v>
      </c>
    </row>
    <row r="102" spans="6:11" x14ac:dyDescent="0.2">
      <c r="F102" s="38" t="s">
        <v>834</v>
      </c>
      <c r="G102" t="s">
        <v>300</v>
      </c>
      <c r="H102" s="31">
        <v>132059</v>
      </c>
      <c r="I102">
        <v>4.0999999999999996</v>
      </c>
      <c r="J102" s="34"/>
      <c r="K102" s="34" t="s">
        <v>136</v>
      </c>
    </row>
    <row r="103" spans="6:11" x14ac:dyDescent="0.2">
      <c r="F103" s="38" t="s">
        <v>835</v>
      </c>
      <c r="G103" t="s">
        <v>836</v>
      </c>
      <c r="H103" s="31">
        <v>170982</v>
      </c>
      <c r="I103">
        <v>1.4</v>
      </c>
      <c r="J103" s="34"/>
      <c r="K103" s="34" t="s">
        <v>136</v>
      </c>
    </row>
    <row r="104" spans="6:11" x14ac:dyDescent="0.2">
      <c r="F104" s="38" t="s">
        <v>837</v>
      </c>
      <c r="G104" t="s">
        <v>838</v>
      </c>
      <c r="H104" s="31">
        <v>158419</v>
      </c>
      <c r="I104">
        <v>2.8</v>
      </c>
      <c r="J104" s="34"/>
      <c r="K104" s="34" t="s">
        <v>136</v>
      </c>
    </row>
    <row r="105" spans="6:11" x14ac:dyDescent="0.2">
      <c r="F105" s="38" t="s">
        <v>839</v>
      </c>
      <c r="G105" t="s">
        <v>840</v>
      </c>
      <c r="H105" s="31">
        <v>95625</v>
      </c>
      <c r="I105">
        <v>1.2</v>
      </c>
      <c r="J105" s="34"/>
      <c r="K105" s="34" t="s">
        <v>136</v>
      </c>
    </row>
    <row r="106" spans="6:11" x14ac:dyDescent="0.2">
      <c r="F106" s="38" t="s">
        <v>841</v>
      </c>
      <c r="G106" t="s">
        <v>842</v>
      </c>
      <c r="H106" s="31">
        <v>111242</v>
      </c>
      <c r="I106">
        <v>1.8</v>
      </c>
      <c r="J106" s="34"/>
      <c r="K106" s="34" t="s">
        <v>136</v>
      </c>
    </row>
    <row r="107" spans="6:11" x14ac:dyDescent="0.2">
      <c r="F107" s="38" t="s">
        <v>843</v>
      </c>
      <c r="G107" t="s">
        <v>844</v>
      </c>
      <c r="H107" s="31">
        <v>76422</v>
      </c>
      <c r="I107">
        <v>6.4</v>
      </c>
      <c r="J107" s="34"/>
      <c r="K107" s="34" t="s">
        <v>136</v>
      </c>
    </row>
    <row r="108" spans="6:11" x14ac:dyDescent="0.2">
      <c r="F108" s="38" t="s">
        <v>845</v>
      </c>
      <c r="G108" t="s">
        <v>846</v>
      </c>
      <c r="H108" s="31">
        <v>100438</v>
      </c>
      <c r="I108">
        <v>6.7</v>
      </c>
      <c r="J108" s="34"/>
      <c r="K108" s="34" t="s">
        <v>136</v>
      </c>
    </row>
    <row r="109" spans="6:11" x14ac:dyDescent="0.2">
      <c r="F109" s="38" t="s">
        <v>847</v>
      </c>
      <c r="G109" t="s">
        <v>848</v>
      </c>
      <c r="H109" s="31">
        <v>223817</v>
      </c>
      <c r="I109">
        <v>0.8</v>
      </c>
      <c r="J109" s="34"/>
      <c r="K109" s="34" t="s">
        <v>136</v>
      </c>
    </row>
    <row r="110" spans="6:11" x14ac:dyDescent="0.2">
      <c r="F110" s="38" t="s">
        <v>849</v>
      </c>
      <c r="G110" t="s">
        <v>850</v>
      </c>
      <c r="H110" s="31">
        <v>63299</v>
      </c>
      <c r="I110">
        <v>1.9</v>
      </c>
      <c r="J110" s="34"/>
      <c r="K110" s="34" t="s">
        <v>136</v>
      </c>
    </row>
    <row r="111" spans="6:11" x14ac:dyDescent="0.2">
      <c r="F111" s="38" t="s">
        <v>851</v>
      </c>
      <c r="G111" t="s">
        <v>852</v>
      </c>
      <c r="H111" s="31">
        <v>78623</v>
      </c>
      <c r="I111">
        <v>7.9</v>
      </c>
      <c r="J111" s="34"/>
      <c r="K111" s="34" t="s">
        <v>136</v>
      </c>
    </row>
    <row r="112" spans="6:11" x14ac:dyDescent="0.2">
      <c r="F112" s="38" t="s">
        <v>853</v>
      </c>
      <c r="G112" t="s">
        <v>854</v>
      </c>
      <c r="H112" s="31">
        <v>119964</v>
      </c>
      <c r="I112">
        <v>5</v>
      </c>
      <c r="J112" s="34"/>
      <c r="K112" s="34" t="s">
        <v>136</v>
      </c>
    </row>
    <row r="113" spans="6:11" x14ac:dyDescent="0.2">
      <c r="F113" s="38" t="s">
        <v>855</v>
      </c>
      <c r="G113" t="s">
        <v>856</v>
      </c>
      <c r="H113" s="31">
        <v>161250</v>
      </c>
      <c r="I113">
        <v>1.3</v>
      </c>
      <c r="J113" s="34"/>
      <c r="K113" s="34" t="s">
        <v>136</v>
      </c>
    </row>
    <row r="114" spans="6:11" x14ac:dyDescent="0.2">
      <c r="F114" s="38" t="s">
        <v>857</v>
      </c>
      <c r="G114" t="s">
        <v>858</v>
      </c>
      <c r="H114" s="31">
        <v>210848</v>
      </c>
      <c r="I114">
        <v>3.3</v>
      </c>
      <c r="J114" s="34"/>
      <c r="K114" s="34" t="s">
        <v>136</v>
      </c>
    </row>
    <row r="115" spans="6:11" x14ac:dyDescent="0.2">
      <c r="F115" s="38" t="s">
        <v>859</v>
      </c>
      <c r="G115" t="s">
        <v>860</v>
      </c>
      <c r="H115" s="31">
        <v>190355</v>
      </c>
      <c r="I115">
        <v>3.9</v>
      </c>
      <c r="J115" s="34"/>
      <c r="K115" s="34" t="s">
        <v>136</v>
      </c>
    </row>
    <row r="116" spans="6:11" x14ac:dyDescent="0.2">
      <c r="F116" s="38" t="s">
        <v>861</v>
      </c>
      <c r="G116" t="s">
        <v>301</v>
      </c>
      <c r="H116" s="31">
        <v>99628</v>
      </c>
      <c r="I116">
        <v>11.7</v>
      </c>
      <c r="J116" s="34"/>
      <c r="K116" s="34" t="s">
        <v>136</v>
      </c>
    </row>
    <row r="117" spans="6:11" x14ac:dyDescent="0.2">
      <c r="F117" s="38" t="s">
        <v>862</v>
      </c>
      <c r="G117" t="s">
        <v>302</v>
      </c>
      <c r="H117" s="31">
        <v>82386</v>
      </c>
      <c r="I117">
        <v>14.3</v>
      </c>
      <c r="J117" s="34"/>
      <c r="K117" s="34" t="s">
        <v>136</v>
      </c>
    </row>
    <row r="118" spans="6:11" x14ac:dyDescent="0.2">
      <c r="F118" s="38" t="s">
        <v>863</v>
      </c>
      <c r="G118" t="s">
        <v>303</v>
      </c>
      <c r="H118" s="31">
        <v>60023</v>
      </c>
      <c r="I118">
        <v>8.6</v>
      </c>
      <c r="J118" s="34"/>
      <c r="K118" s="34" t="s">
        <v>136</v>
      </c>
    </row>
    <row r="119" spans="6:11" x14ac:dyDescent="0.2">
      <c r="F119" s="38" t="s">
        <v>864</v>
      </c>
      <c r="G119" t="s">
        <v>304</v>
      </c>
      <c r="H119" s="31">
        <v>78101</v>
      </c>
      <c r="I119">
        <v>6.8</v>
      </c>
      <c r="J119" s="34"/>
      <c r="K119" s="34" t="s">
        <v>136</v>
      </c>
    </row>
    <row r="120" spans="6:11" x14ac:dyDescent="0.2">
      <c r="F120" s="38" t="s">
        <v>865</v>
      </c>
      <c r="G120" t="s">
        <v>305</v>
      </c>
      <c r="H120" s="31">
        <v>83660</v>
      </c>
      <c r="I120">
        <v>2.5</v>
      </c>
      <c r="J120" s="34"/>
      <c r="K120" s="34" t="s">
        <v>136</v>
      </c>
    </row>
    <row r="121" spans="6:11" x14ac:dyDescent="0.2">
      <c r="F121" s="38" t="s">
        <v>866</v>
      </c>
      <c r="G121" t="s">
        <v>306</v>
      </c>
      <c r="H121" s="31">
        <v>52264</v>
      </c>
      <c r="I121">
        <v>19</v>
      </c>
      <c r="J121" s="34"/>
      <c r="K121" s="34" t="s">
        <v>136</v>
      </c>
    </row>
    <row r="122" spans="6:11" x14ac:dyDescent="0.2">
      <c r="F122" s="38" t="s">
        <v>867</v>
      </c>
      <c r="G122" t="s">
        <v>307</v>
      </c>
      <c r="H122" s="31">
        <v>61620</v>
      </c>
      <c r="I122">
        <v>25.6</v>
      </c>
      <c r="J122" s="34"/>
      <c r="K122" s="34" t="s">
        <v>136</v>
      </c>
    </row>
    <row r="123" spans="6:11" x14ac:dyDescent="0.2">
      <c r="F123" s="38" t="s">
        <v>868</v>
      </c>
      <c r="G123" t="s">
        <v>308</v>
      </c>
      <c r="H123" s="31">
        <v>69554</v>
      </c>
      <c r="I123">
        <v>9.8000000000000007</v>
      </c>
      <c r="J123" s="34"/>
      <c r="K123" s="34" t="s">
        <v>136</v>
      </c>
    </row>
    <row r="124" spans="6:11" x14ac:dyDescent="0.2">
      <c r="F124" s="38" t="s">
        <v>869</v>
      </c>
      <c r="G124" t="s">
        <v>309</v>
      </c>
      <c r="H124" s="31">
        <v>68824</v>
      </c>
      <c r="I124">
        <v>7.9</v>
      </c>
      <c r="J124" s="34"/>
      <c r="K124" s="34" t="s">
        <v>131</v>
      </c>
    </row>
    <row r="125" spans="6:11" x14ac:dyDescent="0.2">
      <c r="F125" s="38" t="s">
        <v>870</v>
      </c>
      <c r="G125" t="s">
        <v>310</v>
      </c>
      <c r="H125" s="31">
        <v>134886</v>
      </c>
      <c r="I125">
        <v>0.1</v>
      </c>
      <c r="J125" s="34"/>
      <c r="K125" s="34" t="s">
        <v>136</v>
      </c>
    </row>
    <row r="126" spans="6:11" x14ac:dyDescent="0.2">
      <c r="F126" s="38" t="s">
        <v>871</v>
      </c>
      <c r="G126" t="s">
        <v>311</v>
      </c>
      <c r="H126" s="31">
        <v>118777</v>
      </c>
      <c r="I126">
        <v>6.2</v>
      </c>
      <c r="J126" s="34"/>
      <c r="K126" s="34" t="s">
        <v>136</v>
      </c>
    </row>
    <row r="127" spans="6:11" x14ac:dyDescent="0.2">
      <c r="F127" s="38" t="s">
        <v>872</v>
      </c>
      <c r="G127" t="s">
        <v>312</v>
      </c>
      <c r="H127" s="31">
        <v>221818</v>
      </c>
      <c r="I127">
        <v>1.8</v>
      </c>
      <c r="J127" s="34"/>
      <c r="K127" s="34" t="s">
        <v>136</v>
      </c>
    </row>
    <row r="128" spans="6:11" x14ac:dyDescent="0.2">
      <c r="F128" s="38" t="s">
        <v>873</v>
      </c>
      <c r="G128" t="s">
        <v>313</v>
      </c>
      <c r="H128" s="31">
        <v>94500</v>
      </c>
      <c r="I128">
        <v>5.3</v>
      </c>
      <c r="J128" s="34"/>
      <c r="K128" s="34" t="s">
        <v>136</v>
      </c>
    </row>
    <row r="129" spans="6:11" x14ac:dyDescent="0.2">
      <c r="F129" s="38" t="s">
        <v>874</v>
      </c>
      <c r="G129" t="s">
        <v>314</v>
      </c>
      <c r="H129" s="31">
        <v>128177</v>
      </c>
      <c r="I129">
        <v>3.1</v>
      </c>
      <c r="J129" s="34"/>
      <c r="K129" s="34" t="s">
        <v>131</v>
      </c>
    </row>
    <row r="130" spans="6:11" x14ac:dyDescent="0.2">
      <c r="F130" s="38" t="s">
        <v>875</v>
      </c>
      <c r="G130" t="s">
        <v>315</v>
      </c>
      <c r="H130" s="31">
        <v>105202</v>
      </c>
      <c r="I130">
        <v>1.7</v>
      </c>
      <c r="J130" s="34"/>
      <c r="K130" s="34" t="s">
        <v>136</v>
      </c>
    </row>
    <row r="131" spans="6:11" x14ac:dyDescent="0.2">
      <c r="F131" s="38" t="s">
        <v>876</v>
      </c>
      <c r="G131" t="s">
        <v>316</v>
      </c>
      <c r="H131" s="31">
        <v>115000</v>
      </c>
      <c r="I131">
        <v>3.1</v>
      </c>
      <c r="J131" s="34"/>
      <c r="K131" s="34" t="s">
        <v>136</v>
      </c>
    </row>
    <row r="132" spans="6:11" x14ac:dyDescent="0.2">
      <c r="F132" s="38" t="s">
        <v>877</v>
      </c>
      <c r="G132" t="s">
        <v>317</v>
      </c>
      <c r="H132" s="31">
        <v>46114</v>
      </c>
      <c r="I132">
        <v>14.9</v>
      </c>
      <c r="J132" s="34"/>
      <c r="K132" s="34" t="s">
        <v>136</v>
      </c>
    </row>
    <row r="133" spans="6:11" x14ac:dyDescent="0.2">
      <c r="F133" s="38" t="s">
        <v>878</v>
      </c>
      <c r="G133" t="s">
        <v>318</v>
      </c>
      <c r="H133" s="31">
        <v>50029</v>
      </c>
      <c r="I133">
        <v>11</v>
      </c>
      <c r="J133" s="34"/>
      <c r="K133" s="34" t="s">
        <v>136</v>
      </c>
    </row>
    <row r="134" spans="6:11" x14ac:dyDescent="0.2">
      <c r="F134" s="38" t="s">
        <v>879</v>
      </c>
      <c r="G134" t="s">
        <v>319</v>
      </c>
      <c r="H134" s="31">
        <v>45078</v>
      </c>
      <c r="I134">
        <v>18</v>
      </c>
      <c r="J134" s="34"/>
      <c r="K134" s="34" t="s">
        <v>136</v>
      </c>
    </row>
    <row r="135" spans="6:11" x14ac:dyDescent="0.2">
      <c r="F135" s="38" t="s">
        <v>880</v>
      </c>
      <c r="G135" t="s">
        <v>320</v>
      </c>
      <c r="H135" s="31">
        <v>48013</v>
      </c>
      <c r="I135">
        <v>7.5</v>
      </c>
      <c r="J135" s="34"/>
      <c r="K135" s="34" t="s">
        <v>136</v>
      </c>
    </row>
    <row r="136" spans="6:11" x14ac:dyDescent="0.2">
      <c r="F136" s="38" t="s">
        <v>881</v>
      </c>
      <c r="G136" t="s">
        <v>882</v>
      </c>
      <c r="H136" s="31">
        <v>117750</v>
      </c>
      <c r="I136">
        <v>5.7</v>
      </c>
      <c r="J136" s="34"/>
      <c r="K136" s="34" t="s">
        <v>136</v>
      </c>
    </row>
    <row r="137" spans="6:11" x14ac:dyDescent="0.2">
      <c r="F137" s="38" t="s">
        <v>883</v>
      </c>
      <c r="G137" t="s">
        <v>884</v>
      </c>
      <c r="H137" s="31">
        <v>64131</v>
      </c>
      <c r="I137">
        <v>7.7</v>
      </c>
      <c r="J137" s="34"/>
      <c r="K137" s="34" t="s">
        <v>136</v>
      </c>
    </row>
    <row r="138" spans="6:11" x14ac:dyDescent="0.2">
      <c r="F138" s="38" t="s">
        <v>885</v>
      </c>
      <c r="G138" t="s">
        <v>886</v>
      </c>
      <c r="H138" s="31">
        <v>54046</v>
      </c>
      <c r="I138">
        <v>13.3</v>
      </c>
      <c r="J138" s="34"/>
      <c r="K138" s="34" t="s">
        <v>136</v>
      </c>
    </row>
    <row r="139" spans="6:11" x14ac:dyDescent="0.2">
      <c r="F139" s="38" t="s">
        <v>887</v>
      </c>
      <c r="G139" t="s">
        <v>888</v>
      </c>
      <c r="H139" s="31">
        <v>51566</v>
      </c>
      <c r="I139">
        <v>4.5</v>
      </c>
      <c r="J139" s="34"/>
      <c r="K139" s="34" t="s">
        <v>136</v>
      </c>
    </row>
    <row r="140" spans="6:11" x14ac:dyDescent="0.2">
      <c r="F140" s="38" t="s">
        <v>889</v>
      </c>
      <c r="G140" t="s">
        <v>890</v>
      </c>
      <c r="H140" s="31">
        <v>126250</v>
      </c>
      <c r="I140">
        <v>2.6</v>
      </c>
      <c r="J140" s="34"/>
      <c r="K140" s="34" t="s">
        <v>136</v>
      </c>
    </row>
    <row r="141" spans="6:11" x14ac:dyDescent="0.2">
      <c r="F141" s="38" t="s">
        <v>891</v>
      </c>
      <c r="G141" t="s">
        <v>892</v>
      </c>
      <c r="H141" s="31">
        <v>219250</v>
      </c>
      <c r="I141">
        <v>0.8</v>
      </c>
      <c r="J141" s="34"/>
      <c r="K141" s="34" t="s">
        <v>136</v>
      </c>
    </row>
    <row r="142" spans="6:11" x14ac:dyDescent="0.2">
      <c r="F142" s="38" t="s">
        <v>893</v>
      </c>
      <c r="G142" t="s">
        <v>894</v>
      </c>
      <c r="H142" s="31" t="s">
        <v>423</v>
      </c>
      <c r="I142">
        <v>68.900000000000006</v>
      </c>
      <c r="J142" s="34"/>
      <c r="K142" s="34" t="s">
        <v>136</v>
      </c>
    </row>
    <row r="143" spans="6:11" x14ac:dyDescent="0.2">
      <c r="F143" s="38" t="s">
        <v>895</v>
      </c>
      <c r="G143" t="s">
        <v>896</v>
      </c>
      <c r="H143" s="31">
        <v>81047</v>
      </c>
      <c r="I143">
        <v>5.5</v>
      </c>
      <c r="J143" s="34"/>
      <c r="K143" s="34" t="s">
        <v>136</v>
      </c>
    </row>
    <row r="144" spans="6:11" x14ac:dyDescent="0.2">
      <c r="F144" s="38" t="s">
        <v>897</v>
      </c>
      <c r="G144" t="s">
        <v>898</v>
      </c>
      <c r="H144" s="31">
        <v>62324</v>
      </c>
      <c r="I144">
        <v>6.9</v>
      </c>
      <c r="J144" s="34"/>
      <c r="K144" s="34" t="s">
        <v>136</v>
      </c>
    </row>
    <row r="145" spans="6:11" x14ac:dyDescent="0.2">
      <c r="F145" s="38" t="s">
        <v>899</v>
      </c>
      <c r="G145" t="s">
        <v>900</v>
      </c>
      <c r="H145" s="31">
        <v>101758</v>
      </c>
      <c r="I145">
        <v>13.5</v>
      </c>
      <c r="J145" s="34"/>
      <c r="K145" s="34" t="s">
        <v>136</v>
      </c>
    </row>
    <row r="146" spans="6:11" x14ac:dyDescent="0.2">
      <c r="F146" s="38" t="s">
        <v>901</v>
      </c>
      <c r="G146" t="s">
        <v>902</v>
      </c>
      <c r="H146" s="31">
        <v>75214</v>
      </c>
      <c r="I146">
        <v>0.9</v>
      </c>
      <c r="J146" s="34"/>
      <c r="K146" s="34" t="s">
        <v>136</v>
      </c>
    </row>
    <row r="147" spans="6:11" x14ac:dyDescent="0.2">
      <c r="F147" s="38" t="s">
        <v>903</v>
      </c>
      <c r="G147" t="s">
        <v>904</v>
      </c>
      <c r="H147" s="31">
        <v>101250</v>
      </c>
      <c r="I147">
        <v>5.5</v>
      </c>
      <c r="J147" s="34"/>
      <c r="K147" s="34" t="s">
        <v>136</v>
      </c>
    </row>
    <row r="148" spans="6:11" x14ac:dyDescent="0.2">
      <c r="F148" s="38" t="s">
        <v>905</v>
      </c>
      <c r="G148" t="s">
        <v>906</v>
      </c>
      <c r="H148" s="31">
        <v>125938</v>
      </c>
      <c r="I148">
        <v>4</v>
      </c>
      <c r="J148" s="34"/>
      <c r="K148" s="34" t="s">
        <v>136</v>
      </c>
    </row>
    <row r="149" spans="6:11" x14ac:dyDescent="0.2">
      <c r="F149" s="38" t="s">
        <v>907</v>
      </c>
      <c r="G149" t="s">
        <v>908</v>
      </c>
      <c r="H149" s="31">
        <v>181339</v>
      </c>
      <c r="I149">
        <v>9.4</v>
      </c>
      <c r="J149" s="34"/>
      <c r="K149" s="34" t="s">
        <v>136</v>
      </c>
    </row>
    <row r="150" spans="6:11" x14ac:dyDescent="0.2">
      <c r="F150" s="38" t="s">
        <v>909</v>
      </c>
      <c r="G150" t="s">
        <v>910</v>
      </c>
      <c r="H150" s="31">
        <v>102554</v>
      </c>
      <c r="I150">
        <v>6.5</v>
      </c>
      <c r="J150" s="34"/>
      <c r="K150" s="34" t="s">
        <v>136</v>
      </c>
    </row>
    <row r="151" spans="6:11" x14ac:dyDescent="0.2">
      <c r="F151" s="38" t="s">
        <v>911</v>
      </c>
      <c r="G151" t="s">
        <v>912</v>
      </c>
      <c r="H151" s="31">
        <v>143509</v>
      </c>
      <c r="I151">
        <v>1.5</v>
      </c>
      <c r="J151" s="34"/>
      <c r="K151" s="34" t="s">
        <v>136</v>
      </c>
    </row>
    <row r="152" spans="6:11" x14ac:dyDescent="0.2">
      <c r="F152" s="38" t="s">
        <v>913</v>
      </c>
      <c r="G152" t="s">
        <v>914</v>
      </c>
      <c r="H152" s="31">
        <v>61734</v>
      </c>
      <c r="I152">
        <v>5.7</v>
      </c>
      <c r="J152" s="34"/>
      <c r="K152" s="34" t="s">
        <v>136</v>
      </c>
    </row>
    <row r="153" spans="6:11" x14ac:dyDescent="0.2">
      <c r="F153" s="38" t="s">
        <v>915</v>
      </c>
      <c r="G153" t="s">
        <v>321</v>
      </c>
      <c r="H153" s="31">
        <v>95586</v>
      </c>
      <c r="I153">
        <v>3.6</v>
      </c>
      <c r="J153" s="34"/>
      <c r="K153" s="34" t="s">
        <v>136</v>
      </c>
    </row>
    <row r="154" spans="6:11" x14ac:dyDescent="0.2">
      <c r="F154" s="38" t="s">
        <v>916</v>
      </c>
      <c r="G154" t="s">
        <v>322</v>
      </c>
      <c r="H154" s="31">
        <v>65804</v>
      </c>
      <c r="I154">
        <v>6.5</v>
      </c>
      <c r="J154" s="34"/>
      <c r="K154" s="34" t="s">
        <v>136</v>
      </c>
    </row>
    <row r="155" spans="6:11" x14ac:dyDescent="0.2">
      <c r="F155" s="38" t="s">
        <v>917</v>
      </c>
      <c r="G155" t="s">
        <v>323</v>
      </c>
      <c r="H155" s="31">
        <v>61396</v>
      </c>
      <c r="I155">
        <v>16</v>
      </c>
      <c r="J155" s="34"/>
      <c r="K155" s="34" t="s">
        <v>136</v>
      </c>
    </row>
    <row r="156" spans="6:11" x14ac:dyDescent="0.2">
      <c r="F156" s="38" t="s">
        <v>918</v>
      </c>
      <c r="G156" t="s">
        <v>324</v>
      </c>
      <c r="H156" s="31">
        <v>147448</v>
      </c>
      <c r="I156">
        <v>4.9000000000000004</v>
      </c>
      <c r="J156" s="34"/>
      <c r="K156" s="34" t="s">
        <v>136</v>
      </c>
    </row>
    <row r="157" spans="6:11" x14ac:dyDescent="0.2">
      <c r="F157" s="38" t="s">
        <v>919</v>
      </c>
      <c r="G157" t="s">
        <v>325</v>
      </c>
      <c r="H157" s="31">
        <v>176141</v>
      </c>
      <c r="I157">
        <v>0.3</v>
      </c>
      <c r="J157" s="34"/>
      <c r="K157" s="34" t="s">
        <v>136</v>
      </c>
    </row>
    <row r="158" spans="6:11" x14ac:dyDescent="0.2">
      <c r="F158" s="38" t="s">
        <v>920</v>
      </c>
      <c r="G158" t="s">
        <v>326</v>
      </c>
      <c r="H158" s="31">
        <v>104610</v>
      </c>
      <c r="I158">
        <v>2.1</v>
      </c>
      <c r="J158" s="34"/>
      <c r="K158" s="34" t="s">
        <v>136</v>
      </c>
    </row>
    <row r="159" spans="6:11" x14ac:dyDescent="0.2">
      <c r="F159" s="38" t="s">
        <v>921</v>
      </c>
      <c r="G159" t="s">
        <v>327</v>
      </c>
      <c r="H159" s="31">
        <v>95873</v>
      </c>
      <c r="I159">
        <v>2.2999999999999998</v>
      </c>
      <c r="J159" s="34"/>
      <c r="K159" s="34" t="s">
        <v>136</v>
      </c>
    </row>
    <row r="160" spans="6:11" x14ac:dyDescent="0.2">
      <c r="F160" s="38" t="s">
        <v>922</v>
      </c>
      <c r="G160" t="s">
        <v>328</v>
      </c>
      <c r="H160" s="31">
        <v>96750</v>
      </c>
      <c r="I160">
        <v>5.4</v>
      </c>
      <c r="J160" s="34"/>
      <c r="K160" s="34" t="s">
        <v>131</v>
      </c>
    </row>
    <row r="161" spans="6:11" x14ac:dyDescent="0.2">
      <c r="F161" s="38" t="s">
        <v>923</v>
      </c>
      <c r="G161" t="s">
        <v>329</v>
      </c>
      <c r="H161" s="31">
        <v>162477</v>
      </c>
      <c r="I161">
        <v>3.4</v>
      </c>
      <c r="J161" s="34"/>
      <c r="K161" s="34" t="s">
        <v>136</v>
      </c>
    </row>
    <row r="162" spans="6:11" x14ac:dyDescent="0.2">
      <c r="F162" s="38" t="s">
        <v>924</v>
      </c>
      <c r="G162" t="s">
        <v>330</v>
      </c>
      <c r="H162" s="31">
        <v>118443</v>
      </c>
      <c r="I162">
        <v>1.5</v>
      </c>
      <c r="J162" s="34"/>
      <c r="K162" s="34" t="s">
        <v>131</v>
      </c>
    </row>
    <row r="163" spans="6:11" x14ac:dyDescent="0.2">
      <c r="F163" s="38" t="s">
        <v>925</v>
      </c>
      <c r="G163" t="s">
        <v>331</v>
      </c>
      <c r="H163" s="31">
        <v>137500</v>
      </c>
      <c r="I163">
        <v>1.2</v>
      </c>
      <c r="J163" s="34"/>
      <c r="K163" s="34" t="s">
        <v>136</v>
      </c>
    </row>
    <row r="164" spans="6:11" x14ac:dyDescent="0.2">
      <c r="F164" s="38" t="s">
        <v>926</v>
      </c>
      <c r="G164" t="s">
        <v>332</v>
      </c>
      <c r="H164" s="31">
        <v>147326</v>
      </c>
      <c r="I164">
        <v>0.6</v>
      </c>
      <c r="J164" s="34"/>
      <c r="K164" s="34" t="s">
        <v>131</v>
      </c>
    </row>
    <row r="165" spans="6:11" x14ac:dyDescent="0.2">
      <c r="F165" s="38" t="s">
        <v>927</v>
      </c>
      <c r="G165" t="s">
        <v>333</v>
      </c>
      <c r="H165" s="31">
        <v>59590</v>
      </c>
      <c r="I165">
        <v>10.7</v>
      </c>
      <c r="J165" s="34"/>
      <c r="K165" s="34" t="s">
        <v>131</v>
      </c>
    </row>
    <row r="166" spans="6:11" x14ac:dyDescent="0.2">
      <c r="F166" s="38" t="s">
        <v>928</v>
      </c>
      <c r="G166" t="s">
        <v>334</v>
      </c>
      <c r="H166" s="31">
        <v>108472</v>
      </c>
      <c r="I166">
        <v>3.6</v>
      </c>
      <c r="J166" s="34"/>
      <c r="K166" s="34" t="s">
        <v>131</v>
      </c>
    </row>
    <row r="167" spans="6:11" x14ac:dyDescent="0.2">
      <c r="F167" s="38" t="s">
        <v>929</v>
      </c>
      <c r="G167" t="s">
        <v>335</v>
      </c>
      <c r="H167" s="31">
        <v>114234</v>
      </c>
      <c r="I167">
        <v>5.9</v>
      </c>
      <c r="J167" s="34"/>
      <c r="K167" s="34" t="s">
        <v>131</v>
      </c>
    </row>
    <row r="168" spans="6:11" x14ac:dyDescent="0.2">
      <c r="F168" s="38" t="s">
        <v>930</v>
      </c>
      <c r="G168" t="s">
        <v>336</v>
      </c>
      <c r="H168" s="31">
        <v>112454</v>
      </c>
      <c r="I168">
        <v>4.3</v>
      </c>
      <c r="J168" s="34"/>
      <c r="K168" s="34" t="s">
        <v>136</v>
      </c>
    </row>
    <row r="169" spans="6:11" x14ac:dyDescent="0.2">
      <c r="F169" s="38" t="s">
        <v>931</v>
      </c>
      <c r="G169" t="s">
        <v>337</v>
      </c>
      <c r="H169" s="31">
        <v>72333</v>
      </c>
      <c r="I169">
        <v>5.3</v>
      </c>
      <c r="J169" s="34"/>
      <c r="K169" s="34" t="s">
        <v>136</v>
      </c>
    </row>
    <row r="170" spans="6:11" x14ac:dyDescent="0.2">
      <c r="F170" s="38" t="s">
        <v>932</v>
      </c>
      <c r="G170" t="s">
        <v>338</v>
      </c>
      <c r="H170" s="31">
        <v>70575</v>
      </c>
      <c r="I170">
        <v>7.1</v>
      </c>
      <c r="J170" s="34"/>
      <c r="K170" s="34" t="s">
        <v>131</v>
      </c>
    </row>
    <row r="171" spans="6:11" x14ac:dyDescent="0.2">
      <c r="F171" s="38" t="s">
        <v>933</v>
      </c>
      <c r="G171" t="s">
        <v>339</v>
      </c>
      <c r="H171" s="31">
        <v>45329</v>
      </c>
      <c r="I171">
        <v>16</v>
      </c>
      <c r="J171" s="34"/>
      <c r="K171" s="34" t="s">
        <v>131</v>
      </c>
    </row>
    <row r="172" spans="6:11" x14ac:dyDescent="0.2">
      <c r="F172" s="38" t="s">
        <v>934</v>
      </c>
      <c r="G172" t="s">
        <v>340</v>
      </c>
      <c r="H172" s="31">
        <v>60953</v>
      </c>
      <c r="I172">
        <v>4</v>
      </c>
      <c r="J172" s="34"/>
      <c r="K172" s="34" t="s">
        <v>131</v>
      </c>
    </row>
    <row r="173" spans="6:11" x14ac:dyDescent="0.2">
      <c r="F173" s="38" t="s">
        <v>935</v>
      </c>
      <c r="G173" t="s">
        <v>341</v>
      </c>
      <c r="H173" s="31">
        <v>54222</v>
      </c>
      <c r="I173">
        <v>3.5</v>
      </c>
      <c r="J173" s="34"/>
      <c r="K173" s="34" t="s">
        <v>136</v>
      </c>
    </row>
    <row r="174" spans="6:11" x14ac:dyDescent="0.2">
      <c r="F174" s="38" t="s">
        <v>936</v>
      </c>
      <c r="G174" t="s">
        <v>342</v>
      </c>
      <c r="H174" s="31">
        <v>98504</v>
      </c>
      <c r="I174">
        <v>4.5</v>
      </c>
      <c r="J174" s="34"/>
      <c r="K174" s="34" t="s">
        <v>131</v>
      </c>
    </row>
    <row r="175" spans="6:11" x14ac:dyDescent="0.2">
      <c r="F175" s="38" t="s">
        <v>937</v>
      </c>
      <c r="G175" t="s">
        <v>343</v>
      </c>
      <c r="H175" s="31">
        <v>74750</v>
      </c>
      <c r="I175">
        <v>7.8</v>
      </c>
      <c r="J175" s="34"/>
      <c r="K175" s="34" t="s">
        <v>136</v>
      </c>
    </row>
    <row r="176" spans="6:11" x14ac:dyDescent="0.2">
      <c r="F176" s="38" t="s">
        <v>938</v>
      </c>
      <c r="G176" t="s">
        <v>344</v>
      </c>
      <c r="H176" s="31">
        <v>36375</v>
      </c>
      <c r="I176">
        <v>32.299999999999997</v>
      </c>
      <c r="J176" s="34"/>
      <c r="K176" s="34" t="s">
        <v>131</v>
      </c>
    </row>
    <row r="177" spans="6:11" x14ac:dyDescent="0.2">
      <c r="F177" s="38" t="s">
        <v>939</v>
      </c>
      <c r="G177" t="s">
        <v>345</v>
      </c>
      <c r="H177" s="31">
        <v>61577</v>
      </c>
      <c r="I177">
        <v>7.4</v>
      </c>
      <c r="J177" s="34"/>
      <c r="K177" s="34" t="s">
        <v>136</v>
      </c>
    </row>
    <row r="178" spans="6:11" x14ac:dyDescent="0.2">
      <c r="F178" s="38" t="s">
        <v>940</v>
      </c>
      <c r="G178" t="s">
        <v>346</v>
      </c>
      <c r="H178" s="31">
        <v>82143</v>
      </c>
      <c r="I178">
        <v>3</v>
      </c>
      <c r="J178" s="34"/>
      <c r="K178" s="34" t="s">
        <v>131</v>
      </c>
    </row>
    <row r="179" spans="6:11" x14ac:dyDescent="0.2">
      <c r="F179" s="38" t="s">
        <v>941</v>
      </c>
      <c r="G179" t="s">
        <v>347</v>
      </c>
      <c r="H179" s="31">
        <v>70882</v>
      </c>
      <c r="I179">
        <v>6.6</v>
      </c>
      <c r="J179" s="34"/>
      <c r="K179" s="34" t="s">
        <v>131</v>
      </c>
    </row>
    <row r="180" spans="6:11" x14ac:dyDescent="0.2">
      <c r="F180" s="38" t="s">
        <v>942</v>
      </c>
      <c r="G180" t="s">
        <v>348</v>
      </c>
      <c r="H180" s="31">
        <v>55333</v>
      </c>
      <c r="I180">
        <v>14.8</v>
      </c>
      <c r="J180" s="34"/>
      <c r="K180" s="34" t="s">
        <v>136</v>
      </c>
    </row>
    <row r="181" spans="6:11" x14ac:dyDescent="0.2">
      <c r="F181" s="38" t="s">
        <v>943</v>
      </c>
      <c r="G181" t="s">
        <v>349</v>
      </c>
      <c r="H181" s="31">
        <v>50875</v>
      </c>
      <c r="I181">
        <v>7.2</v>
      </c>
      <c r="J181" s="34"/>
      <c r="K181" s="34" t="s">
        <v>131</v>
      </c>
    </row>
    <row r="182" spans="6:11" x14ac:dyDescent="0.2">
      <c r="F182" s="38" t="s">
        <v>944</v>
      </c>
      <c r="G182" t="s">
        <v>350</v>
      </c>
      <c r="H182" s="31">
        <v>65272</v>
      </c>
      <c r="I182">
        <v>7</v>
      </c>
      <c r="J182" s="34"/>
      <c r="K182" s="34" t="s">
        <v>136</v>
      </c>
    </row>
    <row r="183" spans="6:11" x14ac:dyDescent="0.2">
      <c r="F183" s="38" t="s">
        <v>945</v>
      </c>
      <c r="G183" t="s">
        <v>351</v>
      </c>
      <c r="H183" s="31">
        <v>150156</v>
      </c>
      <c r="I183">
        <v>3.2</v>
      </c>
      <c r="J183" s="34"/>
      <c r="K183" s="34" t="s">
        <v>136</v>
      </c>
    </row>
    <row r="184" spans="6:11" x14ac:dyDescent="0.2">
      <c r="F184" s="38" t="s">
        <v>946</v>
      </c>
      <c r="G184" t="s">
        <v>352</v>
      </c>
      <c r="H184" s="31">
        <v>133269</v>
      </c>
      <c r="I184">
        <v>3.8</v>
      </c>
      <c r="J184" s="34"/>
      <c r="K184" s="34" t="s">
        <v>136</v>
      </c>
    </row>
    <row r="185" spans="6:11" x14ac:dyDescent="0.2">
      <c r="F185" s="38" t="s">
        <v>947</v>
      </c>
      <c r="G185" t="s">
        <v>353</v>
      </c>
      <c r="H185" s="31">
        <v>217396</v>
      </c>
      <c r="I185">
        <v>2.5</v>
      </c>
      <c r="J185" s="34"/>
      <c r="K185" s="34" t="s">
        <v>136</v>
      </c>
    </row>
    <row r="186" spans="6:11" x14ac:dyDescent="0.2">
      <c r="F186" s="38" t="s">
        <v>948</v>
      </c>
      <c r="G186" t="s">
        <v>354</v>
      </c>
      <c r="H186" s="31">
        <v>214231</v>
      </c>
      <c r="I186">
        <v>3.6</v>
      </c>
      <c r="J186" s="34"/>
      <c r="K186" s="34" t="s">
        <v>131</v>
      </c>
    </row>
    <row r="187" spans="6:11" x14ac:dyDescent="0.2">
      <c r="F187" s="38" t="s">
        <v>949</v>
      </c>
      <c r="G187" t="s">
        <v>355</v>
      </c>
      <c r="H187" s="31">
        <v>217500</v>
      </c>
      <c r="I187">
        <v>0.8</v>
      </c>
      <c r="J187" s="34"/>
      <c r="K187" s="34" t="s">
        <v>131</v>
      </c>
    </row>
    <row r="188" spans="6:11" x14ac:dyDescent="0.2">
      <c r="F188" s="38" t="s">
        <v>950</v>
      </c>
      <c r="G188" t="s">
        <v>356</v>
      </c>
      <c r="H188" s="31">
        <v>169745</v>
      </c>
      <c r="I188">
        <v>1.3</v>
      </c>
      <c r="J188" s="34"/>
      <c r="K188" s="34" t="s">
        <v>136</v>
      </c>
    </row>
    <row r="189" spans="6:11" x14ac:dyDescent="0.2">
      <c r="F189" s="38" t="s">
        <v>951</v>
      </c>
      <c r="G189" t="s">
        <v>952</v>
      </c>
      <c r="H189" s="31">
        <v>179944</v>
      </c>
      <c r="I189">
        <v>0</v>
      </c>
      <c r="J189" s="34"/>
      <c r="K189" s="34" t="s">
        <v>136</v>
      </c>
    </row>
    <row r="190" spans="6:11" x14ac:dyDescent="0.2">
      <c r="F190" s="38" t="s">
        <v>953</v>
      </c>
      <c r="G190" t="s">
        <v>954</v>
      </c>
      <c r="H190" s="31">
        <v>169750</v>
      </c>
      <c r="I190">
        <v>1.6</v>
      </c>
      <c r="J190" s="34"/>
      <c r="K190" s="34" t="s">
        <v>131</v>
      </c>
    </row>
    <row r="191" spans="6:11" x14ac:dyDescent="0.2">
      <c r="F191" s="38" t="s">
        <v>955</v>
      </c>
      <c r="G191" t="s">
        <v>956</v>
      </c>
      <c r="H191" s="31">
        <v>150833</v>
      </c>
      <c r="I191">
        <v>3.6</v>
      </c>
      <c r="J191" s="34"/>
      <c r="K191" s="34" t="s">
        <v>131</v>
      </c>
    </row>
    <row r="192" spans="6:11" x14ac:dyDescent="0.2">
      <c r="F192" s="38" t="s">
        <v>957</v>
      </c>
      <c r="G192" t="s">
        <v>958</v>
      </c>
      <c r="H192" s="31">
        <v>154255</v>
      </c>
      <c r="I192">
        <v>3.3</v>
      </c>
      <c r="J192" s="34"/>
      <c r="K192" s="34" t="s">
        <v>136</v>
      </c>
    </row>
    <row r="193" spans="6:11" x14ac:dyDescent="0.2">
      <c r="F193" s="38" t="s">
        <v>959</v>
      </c>
      <c r="G193" t="s">
        <v>960</v>
      </c>
      <c r="H193" s="31">
        <v>143173</v>
      </c>
      <c r="I193">
        <v>3.6</v>
      </c>
      <c r="J193" s="34"/>
      <c r="K193" s="34" t="s">
        <v>136</v>
      </c>
    </row>
    <row r="194" spans="6:11" x14ac:dyDescent="0.2">
      <c r="F194" s="38" t="s">
        <v>961</v>
      </c>
      <c r="G194" t="s">
        <v>962</v>
      </c>
      <c r="H194" s="31">
        <v>82238</v>
      </c>
      <c r="I194">
        <v>0.9</v>
      </c>
      <c r="J194" s="34"/>
      <c r="K194" s="34" t="s">
        <v>136</v>
      </c>
    </row>
    <row r="195" spans="6:11" x14ac:dyDescent="0.2">
      <c r="F195" s="38" t="s">
        <v>963</v>
      </c>
      <c r="G195" t="s">
        <v>357</v>
      </c>
      <c r="H195" s="31">
        <v>146184</v>
      </c>
      <c r="I195">
        <v>7.9</v>
      </c>
      <c r="J195" s="34"/>
      <c r="K195" s="34" t="s">
        <v>131</v>
      </c>
    </row>
    <row r="196" spans="6:11" x14ac:dyDescent="0.2">
      <c r="F196" s="38" t="s">
        <v>964</v>
      </c>
      <c r="G196" t="s">
        <v>358</v>
      </c>
      <c r="H196" s="31">
        <v>205147</v>
      </c>
      <c r="I196">
        <v>3.6</v>
      </c>
      <c r="J196" s="34"/>
      <c r="K196" s="34" t="s">
        <v>131</v>
      </c>
    </row>
    <row r="197" spans="6:11" x14ac:dyDescent="0.2">
      <c r="F197" s="38" t="s">
        <v>965</v>
      </c>
      <c r="G197" t="s">
        <v>359</v>
      </c>
      <c r="H197" s="31">
        <v>54919</v>
      </c>
      <c r="I197">
        <v>19</v>
      </c>
      <c r="J197" s="34"/>
      <c r="K197" s="34" t="s">
        <v>131</v>
      </c>
    </row>
    <row r="198" spans="6:11" x14ac:dyDescent="0.2">
      <c r="F198" s="38" t="s">
        <v>966</v>
      </c>
      <c r="G198" t="s">
        <v>360</v>
      </c>
      <c r="H198" s="31">
        <v>54683</v>
      </c>
      <c r="I198">
        <v>7.4</v>
      </c>
      <c r="J198" s="34"/>
      <c r="K198" s="34" t="s">
        <v>131</v>
      </c>
    </row>
    <row r="199" spans="6:11" x14ac:dyDescent="0.2">
      <c r="F199" s="38" t="s">
        <v>967</v>
      </c>
      <c r="G199" t="s">
        <v>968</v>
      </c>
      <c r="H199" s="31">
        <v>44109</v>
      </c>
      <c r="I199">
        <v>11.1</v>
      </c>
      <c r="J199" s="34"/>
      <c r="K199" s="34" t="s">
        <v>131</v>
      </c>
    </row>
    <row r="200" spans="6:11" x14ac:dyDescent="0.2">
      <c r="F200" s="38" t="s">
        <v>969</v>
      </c>
      <c r="G200" t="s">
        <v>970</v>
      </c>
      <c r="H200" s="31">
        <v>54920</v>
      </c>
      <c r="I200">
        <v>7.3</v>
      </c>
      <c r="J200" s="34"/>
      <c r="K200" s="34" t="s">
        <v>131</v>
      </c>
    </row>
    <row r="201" spans="6:11" x14ac:dyDescent="0.2">
      <c r="F201" s="38" t="s">
        <v>971</v>
      </c>
      <c r="G201" t="s">
        <v>361</v>
      </c>
      <c r="H201" s="31">
        <v>65491</v>
      </c>
      <c r="I201">
        <v>5.2</v>
      </c>
      <c r="J201" s="34"/>
      <c r="K201" s="34" t="s">
        <v>136</v>
      </c>
    </row>
    <row r="202" spans="6:11" x14ac:dyDescent="0.2">
      <c r="F202" s="38" t="s">
        <v>972</v>
      </c>
      <c r="G202" t="s">
        <v>362</v>
      </c>
      <c r="H202" s="31">
        <v>71111</v>
      </c>
      <c r="I202">
        <v>13.7</v>
      </c>
      <c r="J202" s="34"/>
      <c r="K202" s="34" t="s">
        <v>136</v>
      </c>
    </row>
    <row r="203" spans="6:11" x14ac:dyDescent="0.2">
      <c r="F203" s="38" t="s">
        <v>973</v>
      </c>
      <c r="G203" t="s">
        <v>363</v>
      </c>
      <c r="H203" s="31">
        <v>88500</v>
      </c>
      <c r="I203">
        <v>5.6</v>
      </c>
      <c r="J203" s="34"/>
      <c r="K203" s="34" t="s">
        <v>136</v>
      </c>
    </row>
    <row r="204" spans="6:11" x14ac:dyDescent="0.2">
      <c r="F204" s="38" t="s">
        <v>974</v>
      </c>
      <c r="G204" t="s">
        <v>364</v>
      </c>
      <c r="H204" s="31">
        <v>48651</v>
      </c>
      <c r="I204">
        <v>13.6</v>
      </c>
      <c r="J204" s="34"/>
      <c r="K204" s="34" t="s">
        <v>131</v>
      </c>
    </row>
    <row r="205" spans="6:11" x14ac:dyDescent="0.2">
      <c r="F205" s="38" t="s">
        <v>975</v>
      </c>
      <c r="G205" t="s">
        <v>365</v>
      </c>
      <c r="H205" s="31">
        <v>80024</v>
      </c>
      <c r="I205">
        <v>7.1</v>
      </c>
      <c r="J205" s="34"/>
      <c r="K205" s="34" t="s">
        <v>136</v>
      </c>
    </row>
    <row r="206" spans="6:11" x14ac:dyDescent="0.2">
      <c r="F206" s="38" t="s">
        <v>976</v>
      </c>
      <c r="G206" t="s">
        <v>366</v>
      </c>
      <c r="H206" s="31">
        <v>89188</v>
      </c>
      <c r="I206">
        <v>6.2</v>
      </c>
      <c r="J206" s="34"/>
      <c r="K206" s="34" t="s">
        <v>131</v>
      </c>
    </row>
    <row r="207" spans="6:11" x14ac:dyDescent="0.2">
      <c r="F207" s="38" t="s">
        <v>977</v>
      </c>
      <c r="G207" t="s">
        <v>978</v>
      </c>
      <c r="H207" s="31">
        <v>68706</v>
      </c>
      <c r="I207">
        <v>12.7</v>
      </c>
      <c r="J207" s="34"/>
      <c r="K207" s="34" t="s">
        <v>131</v>
      </c>
    </row>
    <row r="208" spans="6:11" x14ac:dyDescent="0.2">
      <c r="F208" s="38" t="s">
        <v>979</v>
      </c>
      <c r="G208" t="s">
        <v>980</v>
      </c>
      <c r="H208" s="31">
        <v>67455</v>
      </c>
      <c r="I208">
        <v>9</v>
      </c>
      <c r="J208" s="34"/>
      <c r="K208" s="34" t="s">
        <v>131</v>
      </c>
    </row>
    <row r="209" spans="6:11" x14ac:dyDescent="0.2">
      <c r="F209" s="38" t="s">
        <v>981</v>
      </c>
      <c r="G209" t="s">
        <v>982</v>
      </c>
      <c r="H209" s="31">
        <v>120272</v>
      </c>
      <c r="I209">
        <v>0</v>
      </c>
      <c r="J209" s="34"/>
      <c r="K209" s="34" t="s">
        <v>131</v>
      </c>
    </row>
    <row r="210" spans="6:11" x14ac:dyDescent="0.2">
      <c r="F210" s="38" t="s">
        <v>983</v>
      </c>
      <c r="G210" t="s">
        <v>984</v>
      </c>
      <c r="H210" s="31">
        <v>101622</v>
      </c>
      <c r="I210">
        <v>2.4</v>
      </c>
      <c r="J210" s="34"/>
      <c r="K210" s="34" t="s">
        <v>131</v>
      </c>
    </row>
    <row r="211" spans="6:11" x14ac:dyDescent="0.2">
      <c r="F211" s="38" t="s">
        <v>985</v>
      </c>
      <c r="G211" t="s">
        <v>986</v>
      </c>
      <c r="H211" s="31">
        <v>91833</v>
      </c>
      <c r="I211">
        <v>9.8000000000000007</v>
      </c>
      <c r="J211" s="34"/>
      <c r="K211" s="34" t="s">
        <v>131</v>
      </c>
    </row>
    <row r="212" spans="6:11" x14ac:dyDescent="0.2">
      <c r="F212" s="38" t="s">
        <v>987</v>
      </c>
      <c r="G212" t="s">
        <v>367</v>
      </c>
      <c r="H212" s="31">
        <v>98973</v>
      </c>
      <c r="I212">
        <v>7</v>
      </c>
      <c r="J212" s="34"/>
      <c r="K212" s="34" t="s">
        <v>131</v>
      </c>
    </row>
    <row r="213" spans="6:11" x14ac:dyDescent="0.2">
      <c r="F213" s="38" t="s">
        <v>988</v>
      </c>
      <c r="G213" t="s">
        <v>989</v>
      </c>
      <c r="H213" s="31">
        <v>75724</v>
      </c>
      <c r="I213">
        <v>9.8000000000000007</v>
      </c>
      <c r="J213" s="34"/>
      <c r="K213" s="34" t="s">
        <v>131</v>
      </c>
    </row>
    <row r="214" spans="6:11" x14ac:dyDescent="0.2">
      <c r="F214" s="38" t="s">
        <v>990</v>
      </c>
      <c r="G214" t="s">
        <v>991</v>
      </c>
      <c r="H214" s="31">
        <v>60000</v>
      </c>
      <c r="I214">
        <v>14.3</v>
      </c>
      <c r="J214" s="34"/>
      <c r="K214" s="34" t="s">
        <v>131</v>
      </c>
    </row>
    <row r="215" spans="6:11" x14ac:dyDescent="0.2">
      <c r="F215" s="38" t="s">
        <v>992</v>
      </c>
      <c r="G215" t="s">
        <v>368</v>
      </c>
      <c r="H215" s="31">
        <v>85852</v>
      </c>
      <c r="I215">
        <v>10.1</v>
      </c>
      <c r="J215" s="34"/>
      <c r="K215" s="34" t="s">
        <v>131</v>
      </c>
    </row>
    <row r="216" spans="6:11" x14ac:dyDescent="0.2">
      <c r="F216" s="38" t="s">
        <v>993</v>
      </c>
      <c r="G216" t="s">
        <v>994</v>
      </c>
      <c r="H216" s="31">
        <v>71212</v>
      </c>
      <c r="I216">
        <v>10.5</v>
      </c>
      <c r="J216" s="34"/>
      <c r="K216" s="34" t="s">
        <v>131</v>
      </c>
    </row>
    <row r="217" spans="6:11" x14ac:dyDescent="0.2">
      <c r="F217" s="38" t="s">
        <v>995</v>
      </c>
      <c r="G217" t="s">
        <v>996</v>
      </c>
      <c r="H217" s="31">
        <v>82545</v>
      </c>
      <c r="I217">
        <v>9.1999999999999993</v>
      </c>
      <c r="J217" s="34"/>
      <c r="K217" s="34" t="s">
        <v>136</v>
      </c>
    </row>
    <row r="218" spans="6:11" x14ac:dyDescent="0.2">
      <c r="F218" s="38" t="s">
        <v>997</v>
      </c>
      <c r="G218" t="s">
        <v>998</v>
      </c>
      <c r="H218" s="31">
        <v>123045</v>
      </c>
      <c r="I218">
        <v>5.8</v>
      </c>
      <c r="J218" s="34"/>
      <c r="K218" s="34" t="s">
        <v>131</v>
      </c>
    </row>
    <row r="219" spans="6:11" x14ac:dyDescent="0.2">
      <c r="F219" s="38" t="s">
        <v>999</v>
      </c>
      <c r="G219" t="s">
        <v>1000</v>
      </c>
      <c r="H219" s="31">
        <v>146063</v>
      </c>
      <c r="I219">
        <v>1.7</v>
      </c>
      <c r="J219" s="34"/>
      <c r="K219" s="34" t="s">
        <v>131</v>
      </c>
    </row>
    <row r="220" spans="6:11" x14ac:dyDescent="0.2">
      <c r="F220" s="38" t="s">
        <v>1001</v>
      </c>
      <c r="G220" t="s">
        <v>1002</v>
      </c>
      <c r="H220" s="31">
        <v>138819</v>
      </c>
      <c r="I220">
        <v>2.2000000000000002</v>
      </c>
      <c r="J220" s="34"/>
      <c r="K220" s="34" t="s">
        <v>131</v>
      </c>
    </row>
    <row r="221" spans="6:11" x14ac:dyDescent="0.2">
      <c r="F221" s="38" t="s">
        <v>1003</v>
      </c>
      <c r="G221" t="s">
        <v>1004</v>
      </c>
      <c r="H221" s="31">
        <v>143056</v>
      </c>
      <c r="I221">
        <v>4.0999999999999996</v>
      </c>
      <c r="J221" s="34"/>
      <c r="K221" s="34" t="s">
        <v>131</v>
      </c>
    </row>
    <row r="222" spans="6:11" x14ac:dyDescent="0.2">
      <c r="F222" s="38" t="s">
        <v>1005</v>
      </c>
      <c r="G222" t="s">
        <v>1006</v>
      </c>
      <c r="H222" s="31">
        <v>72269</v>
      </c>
      <c r="I222">
        <v>7.7</v>
      </c>
      <c r="J222" s="34"/>
      <c r="K222" s="34" t="s">
        <v>131</v>
      </c>
    </row>
    <row r="223" spans="6:11" x14ac:dyDescent="0.2">
      <c r="F223" s="38" t="s">
        <v>1007</v>
      </c>
      <c r="G223" t="s">
        <v>1008</v>
      </c>
      <c r="H223" s="31">
        <v>101438</v>
      </c>
      <c r="I223">
        <v>7.7</v>
      </c>
      <c r="J223" s="34"/>
      <c r="K223" s="34" t="s">
        <v>136</v>
      </c>
    </row>
    <row r="224" spans="6:11" x14ac:dyDescent="0.2">
      <c r="F224" s="38" t="s">
        <v>1009</v>
      </c>
      <c r="G224" t="s">
        <v>1010</v>
      </c>
      <c r="H224" s="31">
        <v>148698</v>
      </c>
      <c r="I224">
        <v>4.4000000000000004</v>
      </c>
      <c r="J224" s="34"/>
      <c r="K224" s="34" t="s">
        <v>136</v>
      </c>
    </row>
    <row r="225" spans="6:11" x14ac:dyDescent="0.2">
      <c r="F225" s="38" t="s">
        <v>1011</v>
      </c>
      <c r="G225" t="s">
        <v>1012</v>
      </c>
      <c r="H225" s="31">
        <v>107785</v>
      </c>
      <c r="I225">
        <v>8.6</v>
      </c>
      <c r="J225" s="34"/>
      <c r="K225" s="34" t="s">
        <v>131</v>
      </c>
    </row>
    <row r="226" spans="6:11" x14ac:dyDescent="0.2">
      <c r="F226" s="38" t="s">
        <v>1013</v>
      </c>
      <c r="G226" t="s">
        <v>369</v>
      </c>
      <c r="H226" s="31">
        <v>51442</v>
      </c>
      <c r="I226">
        <v>8.1999999999999993</v>
      </c>
      <c r="J226" s="34"/>
      <c r="K226" s="34" t="s">
        <v>136</v>
      </c>
    </row>
    <row r="227" spans="6:11" x14ac:dyDescent="0.2">
      <c r="F227" s="38" t="s">
        <v>1014</v>
      </c>
      <c r="G227" t="s">
        <v>370</v>
      </c>
      <c r="H227" s="31">
        <v>60472</v>
      </c>
      <c r="I227">
        <v>19.8</v>
      </c>
      <c r="J227" s="34"/>
      <c r="K227" s="34" t="s">
        <v>131</v>
      </c>
    </row>
    <row r="228" spans="6:11" x14ac:dyDescent="0.2">
      <c r="F228" s="38" t="s">
        <v>1015</v>
      </c>
      <c r="G228" t="s">
        <v>371</v>
      </c>
      <c r="H228" s="31">
        <v>37446</v>
      </c>
      <c r="I228">
        <v>28</v>
      </c>
      <c r="J228" s="34"/>
      <c r="K228" s="34" t="s">
        <v>131</v>
      </c>
    </row>
    <row r="229" spans="6:11" x14ac:dyDescent="0.2">
      <c r="F229" s="38" t="s">
        <v>1016</v>
      </c>
      <c r="G229" t="s">
        <v>372</v>
      </c>
      <c r="H229" s="31">
        <v>44347</v>
      </c>
      <c r="I229">
        <v>19.3</v>
      </c>
      <c r="J229" s="34"/>
      <c r="K229" s="34" t="s">
        <v>136</v>
      </c>
    </row>
    <row r="230" spans="6:11" x14ac:dyDescent="0.2">
      <c r="F230" s="38" t="s">
        <v>1017</v>
      </c>
      <c r="G230" t="s">
        <v>373</v>
      </c>
      <c r="H230" s="31">
        <v>39934</v>
      </c>
      <c r="I230">
        <v>21.1</v>
      </c>
      <c r="J230" s="34"/>
      <c r="K230" s="34" t="s">
        <v>136</v>
      </c>
    </row>
    <row r="231" spans="6:11" x14ac:dyDescent="0.2">
      <c r="F231" s="38" t="s">
        <v>1018</v>
      </c>
      <c r="G231" t="s">
        <v>1019</v>
      </c>
      <c r="H231" s="31">
        <v>44353</v>
      </c>
      <c r="I231">
        <v>32.700000000000003</v>
      </c>
      <c r="J231" s="34"/>
      <c r="K231" s="34" t="s">
        <v>136</v>
      </c>
    </row>
    <row r="232" spans="6:11" x14ac:dyDescent="0.2">
      <c r="F232" s="38" t="s">
        <v>1020</v>
      </c>
      <c r="G232" t="s">
        <v>1021</v>
      </c>
      <c r="H232" s="31">
        <v>37917</v>
      </c>
      <c r="I232">
        <v>26.1</v>
      </c>
      <c r="J232" s="34"/>
      <c r="K232" s="34" t="s">
        <v>136</v>
      </c>
    </row>
    <row r="233" spans="6:11" x14ac:dyDescent="0.2">
      <c r="F233" s="38" t="s">
        <v>1022</v>
      </c>
      <c r="G233" t="s">
        <v>1023</v>
      </c>
      <c r="H233" s="31">
        <v>61593</v>
      </c>
      <c r="I233">
        <v>6.4</v>
      </c>
      <c r="J233" s="34"/>
      <c r="K233" s="34" t="s">
        <v>131</v>
      </c>
    </row>
    <row r="234" spans="6:11" x14ac:dyDescent="0.2">
      <c r="F234" s="38" t="s">
        <v>1024</v>
      </c>
      <c r="G234" t="s">
        <v>1025</v>
      </c>
      <c r="H234" s="31">
        <v>46672</v>
      </c>
      <c r="I234">
        <v>33.4</v>
      </c>
      <c r="J234" s="34"/>
      <c r="K234" s="34" t="s">
        <v>136</v>
      </c>
    </row>
    <row r="235" spans="6:11" x14ac:dyDescent="0.2">
      <c r="F235" s="38" t="s">
        <v>1026</v>
      </c>
      <c r="G235" t="s">
        <v>1027</v>
      </c>
      <c r="H235" s="31">
        <v>43594</v>
      </c>
      <c r="I235">
        <v>21.1</v>
      </c>
      <c r="J235" s="34">
        <v>0.54700000000000004</v>
      </c>
      <c r="K235" s="34" t="s">
        <v>136</v>
      </c>
    </row>
    <row r="236" spans="6:11" x14ac:dyDescent="0.2">
      <c r="F236" s="38" t="s">
        <v>1028</v>
      </c>
      <c r="G236" t="s">
        <v>1029</v>
      </c>
      <c r="H236" s="31">
        <v>55684</v>
      </c>
      <c r="I236">
        <v>16.899999999999999</v>
      </c>
      <c r="J236" s="34"/>
      <c r="K236" s="34" t="s">
        <v>136</v>
      </c>
    </row>
    <row r="237" spans="6:11" x14ac:dyDescent="0.2">
      <c r="F237" s="38" t="s">
        <v>1030</v>
      </c>
      <c r="G237" t="s">
        <v>374</v>
      </c>
      <c r="H237" s="31">
        <v>67143</v>
      </c>
      <c r="I237">
        <v>15.2</v>
      </c>
      <c r="J237" s="34"/>
      <c r="K237" s="34" t="s">
        <v>136</v>
      </c>
    </row>
    <row r="238" spans="6:11" x14ac:dyDescent="0.2">
      <c r="F238" s="38" t="s">
        <v>1031</v>
      </c>
      <c r="G238" t="s">
        <v>375</v>
      </c>
      <c r="H238" s="31">
        <v>41036</v>
      </c>
      <c r="I238">
        <v>8.6999999999999993</v>
      </c>
      <c r="J238" s="34"/>
      <c r="K238" s="34" t="s">
        <v>136</v>
      </c>
    </row>
    <row r="239" spans="6:11" x14ac:dyDescent="0.2">
      <c r="F239" s="38" t="s">
        <v>1032</v>
      </c>
      <c r="G239" t="s">
        <v>376</v>
      </c>
      <c r="H239" s="31">
        <v>52708</v>
      </c>
      <c r="I239">
        <v>14.4</v>
      </c>
      <c r="J239" s="34"/>
      <c r="K239" s="34" t="s">
        <v>136</v>
      </c>
    </row>
    <row r="240" spans="6:11" x14ac:dyDescent="0.2">
      <c r="F240" s="38" t="s">
        <v>1033</v>
      </c>
      <c r="G240" t="s">
        <v>377</v>
      </c>
      <c r="H240" s="31">
        <v>48239</v>
      </c>
      <c r="I240">
        <v>26.5</v>
      </c>
      <c r="J240" s="34"/>
      <c r="K240" s="34" t="s">
        <v>136</v>
      </c>
    </row>
    <row r="241" spans="6:11" x14ac:dyDescent="0.2">
      <c r="F241" s="38" t="s">
        <v>1034</v>
      </c>
      <c r="G241" t="s">
        <v>378</v>
      </c>
      <c r="H241" s="31">
        <v>30357</v>
      </c>
      <c r="I241">
        <v>32.1</v>
      </c>
      <c r="J241" s="34"/>
      <c r="K241" s="34" t="s">
        <v>131</v>
      </c>
    </row>
    <row r="242" spans="6:11" x14ac:dyDescent="0.2">
      <c r="F242" s="38" t="s">
        <v>1035</v>
      </c>
      <c r="G242" t="s">
        <v>379</v>
      </c>
      <c r="H242" s="31">
        <v>66363</v>
      </c>
      <c r="I242">
        <v>14.1</v>
      </c>
      <c r="J242" s="34"/>
      <c r="K242" s="34" t="s">
        <v>131</v>
      </c>
    </row>
    <row r="243" spans="6:11" x14ac:dyDescent="0.2">
      <c r="F243" s="38" t="s">
        <v>1036</v>
      </c>
      <c r="G243" t="s">
        <v>380</v>
      </c>
      <c r="H243" s="31">
        <v>57510</v>
      </c>
      <c r="I243">
        <v>14.7</v>
      </c>
      <c r="J243" s="34"/>
      <c r="K243" s="34" t="s">
        <v>136</v>
      </c>
    </row>
    <row r="244" spans="6:11" x14ac:dyDescent="0.2">
      <c r="F244" s="38" t="s">
        <v>1037</v>
      </c>
      <c r="G244" t="s">
        <v>381</v>
      </c>
      <c r="H244" s="31">
        <v>61887</v>
      </c>
      <c r="I244">
        <v>16.3</v>
      </c>
      <c r="J244" s="34"/>
      <c r="K244" s="34" t="s">
        <v>136</v>
      </c>
    </row>
    <row r="245" spans="6:11" x14ac:dyDescent="0.2">
      <c r="F245" s="38" t="s">
        <v>1038</v>
      </c>
      <c r="G245" t="s">
        <v>382</v>
      </c>
      <c r="H245" s="31">
        <v>45160</v>
      </c>
      <c r="I245">
        <v>41</v>
      </c>
      <c r="J245" s="34"/>
      <c r="K245" s="34" t="s">
        <v>136</v>
      </c>
    </row>
    <row r="246" spans="6:11" x14ac:dyDescent="0.2">
      <c r="F246" s="38" t="s">
        <v>1039</v>
      </c>
      <c r="G246" t="s">
        <v>383</v>
      </c>
      <c r="H246" s="31">
        <v>52356</v>
      </c>
      <c r="I246">
        <v>14.2</v>
      </c>
      <c r="J246" s="34"/>
      <c r="K246" s="34" t="s">
        <v>136</v>
      </c>
    </row>
    <row r="247" spans="6:11" x14ac:dyDescent="0.2">
      <c r="F247" s="38" t="s">
        <v>1040</v>
      </c>
      <c r="G247" t="s">
        <v>384</v>
      </c>
      <c r="H247" s="31">
        <v>44563</v>
      </c>
      <c r="I247">
        <v>18.399999999999999</v>
      </c>
      <c r="J247" s="34"/>
      <c r="K247" s="34" t="s">
        <v>131</v>
      </c>
    </row>
    <row r="248" spans="6:11" x14ac:dyDescent="0.2">
      <c r="F248" s="38" t="s">
        <v>1041</v>
      </c>
      <c r="G248" t="s">
        <v>385</v>
      </c>
      <c r="H248" s="31">
        <v>39750</v>
      </c>
      <c r="I248">
        <v>32.1</v>
      </c>
      <c r="J248" s="34"/>
      <c r="K248" s="34" t="s">
        <v>131</v>
      </c>
    </row>
    <row r="249" spans="6:11" x14ac:dyDescent="0.2">
      <c r="F249" s="38" t="s">
        <v>1042</v>
      </c>
      <c r="G249" t="s">
        <v>386</v>
      </c>
      <c r="H249" s="31">
        <v>44396</v>
      </c>
      <c r="I249">
        <v>20.7</v>
      </c>
      <c r="J249" s="34"/>
      <c r="K249" s="34" t="s">
        <v>131</v>
      </c>
    </row>
    <row r="250" spans="6:11" x14ac:dyDescent="0.2">
      <c r="F250" s="38" t="s">
        <v>1043</v>
      </c>
      <c r="G250" t="s">
        <v>387</v>
      </c>
      <c r="H250" s="31">
        <v>26554</v>
      </c>
      <c r="I250">
        <v>60.8</v>
      </c>
      <c r="J250" s="34">
        <v>0.27839999999999998</v>
      </c>
      <c r="K250" s="34" t="s">
        <v>136</v>
      </c>
    </row>
    <row r="251" spans="6:11" x14ac:dyDescent="0.2">
      <c r="F251" s="38" t="s">
        <v>1044</v>
      </c>
      <c r="G251" t="s">
        <v>388</v>
      </c>
      <c r="H251" s="31">
        <v>75227</v>
      </c>
      <c r="I251">
        <v>16.600000000000001</v>
      </c>
      <c r="J251" s="34"/>
      <c r="K251" s="34" t="s">
        <v>131</v>
      </c>
    </row>
    <row r="252" spans="6:11" x14ac:dyDescent="0.2">
      <c r="F252" s="38" t="s">
        <v>1045</v>
      </c>
      <c r="G252" t="s">
        <v>1046</v>
      </c>
      <c r="H252" s="31">
        <v>107841</v>
      </c>
      <c r="I252">
        <v>3.3</v>
      </c>
      <c r="J252" s="34"/>
      <c r="K252" s="34" t="s">
        <v>136</v>
      </c>
    </row>
    <row r="253" spans="6:11" x14ac:dyDescent="0.2">
      <c r="F253" s="38" t="s">
        <v>1047</v>
      </c>
      <c r="G253" t="s">
        <v>1048</v>
      </c>
      <c r="H253" s="31">
        <v>67161</v>
      </c>
      <c r="I253">
        <v>9.6</v>
      </c>
      <c r="J253" s="34">
        <v>0.41249999999999998</v>
      </c>
      <c r="K253" s="34" t="s">
        <v>131</v>
      </c>
    </row>
    <row r="254" spans="6:11" x14ac:dyDescent="0.2">
      <c r="F254" s="38" t="s">
        <v>1049</v>
      </c>
      <c r="G254" t="s">
        <v>389</v>
      </c>
      <c r="H254" s="31">
        <v>84537</v>
      </c>
      <c r="I254">
        <v>11</v>
      </c>
      <c r="J254" s="34"/>
      <c r="K254" s="34" t="s">
        <v>131</v>
      </c>
    </row>
    <row r="255" spans="6:11" x14ac:dyDescent="0.2">
      <c r="F255" s="38" t="s">
        <v>1050</v>
      </c>
      <c r="G255" t="s">
        <v>390</v>
      </c>
      <c r="H255" s="31">
        <v>100033</v>
      </c>
      <c r="I255">
        <v>3.9</v>
      </c>
      <c r="J255" s="34"/>
      <c r="K255" s="34" t="s">
        <v>131</v>
      </c>
    </row>
    <row r="256" spans="6:11" x14ac:dyDescent="0.2">
      <c r="F256" s="38" t="s">
        <v>1051</v>
      </c>
      <c r="G256" t="s">
        <v>391</v>
      </c>
      <c r="H256" s="31">
        <v>37146</v>
      </c>
      <c r="I256">
        <v>10.3</v>
      </c>
      <c r="J256" s="34"/>
      <c r="K256" s="34" t="s">
        <v>131</v>
      </c>
    </row>
    <row r="257" spans="6:11" x14ac:dyDescent="0.2">
      <c r="F257" s="38" t="s">
        <v>1052</v>
      </c>
      <c r="G257" t="s">
        <v>392</v>
      </c>
      <c r="H257" s="31">
        <v>44433</v>
      </c>
      <c r="I257">
        <v>21.1</v>
      </c>
      <c r="J257" s="34"/>
      <c r="K257" s="34" t="s">
        <v>131</v>
      </c>
    </row>
    <row r="258" spans="6:11" x14ac:dyDescent="0.2">
      <c r="F258" s="38" t="s">
        <v>1053</v>
      </c>
      <c r="G258" t="s">
        <v>393</v>
      </c>
      <c r="H258" s="31">
        <v>61157</v>
      </c>
      <c r="I258">
        <v>9.5</v>
      </c>
      <c r="J258" s="34"/>
      <c r="K258" s="34" t="s">
        <v>131</v>
      </c>
    </row>
    <row r="259" spans="6:11" x14ac:dyDescent="0.2">
      <c r="F259" s="38" t="s">
        <v>1054</v>
      </c>
      <c r="G259" t="s">
        <v>394</v>
      </c>
      <c r="H259" s="31">
        <v>120053</v>
      </c>
      <c r="I259">
        <v>8.4</v>
      </c>
      <c r="J259" s="34"/>
      <c r="K259" s="34" t="s">
        <v>131</v>
      </c>
    </row>
    <row r="260" spans="6:11" x14ac:dyDescent="0.2">
      <c r="F260" s="38" t="s">
        <v>1055</v>
      </c>
      <c r="G260" t="s">
        <v>395</v>
      </c>
      <c r="H260" s="31">
        <v>32733</v>
      </c>
      <c r="I260">
        <v>22</v>
      </c>
      <c r="J260" s="34"/>
      <c r="K260" s="34" t="s">
        <v>136</v>
      </c>
    </row>
    <row r="261" spans="6:11" x14ac:dyDescent="0.2">
      <c r="F261" s="38" t="s">
        <v>1056</v>
      </c>
      <c r="G261" t="s">
        <v>396</v>
      </c>
      <c r="H261" s="31">
        <v>36469</v>
      </c>
      <c r="I261">
        <v>18.8</v>
      </c>
      <c r="J261" s="34"/>
      <c r="K261" s="34" t="s">
        <v>136</v>
      </c>
    </row>
    <row r="262" spans="6:11" x14ac:dyDescent="0.2">
      <c r="F262" s="38" t="s">
        <v>1057</v>
      </c>
      <c r="G262" t="s">
        <v>397</v>
      </c>
      <c r="H262" s="31">
        <v>74375</v>
      </c>
      <c r="I262">
        <v>7</v>
      </c>
      <c r="J262" s="34"/>
      <c r="K262" s="34" t="s">
        <v>136</v>
      </c>
    </row>
    <row r="263" spans="6:11" x14ac:dyDescent="0.2">
      <c r="F263" s="38" t="s">
        <v>1058</v>
      </c>
      <c r="G263" t="s">
        <v>398</v>
      </c>
      <c r="H263" s="31">
        <v>80673</v>
      </c>
      <c r="I263">
        <v>8.1</v>
      </c>
      <c r="J263" s="34"/>
      <c r="K263" s="34" t="s">
        <v>136</v>
      </c>
    </row>
    <row r="264" spans="6:11" x14ac:dyDescent="0.2">
      <c r="F264" s="38" t="s">
        <v>1059</v>
      </c>
      <c r="G264" t="s">
        <v>399</v>
      </c>
      <c r="H264" s="31">
        <v>34464</v>
      </c>
      <c r="I264">
        <v>28.2</v>
      </c>
      <c r="J264" s="34"/>
      <c r="K264" s="34" t="s">
        <v>131</v>
      </c>
    </row>
    <row r="265" spans="6:11" x14ac:dyDescent="0.2">
      <c r="F265" s="38" t="s">
        <v>1060</v>
      </c>
      <c r="G265" t="s">
        <v>400</v>
      </c>
      <c r="H265" s="31">
        <v>19712</v>
      </c>
      <c r="I265">
        <v>54</v>
      </c>
      <c r="J265" s="34">
        <v>0.41270000000000001</v>
      </c>
      <c r="K265" s="34" t="s">
        <v>131</v>
      </c>
    </row>
    <row r="266" spans="6:11" x14ac:dyDescent="0.2">
      <c r="F266" s="38" t="s">
        <v>1061</v>
      </c>
      <c r="G266" t="s">
        <v>401</v>
      </c>
      <c r="H266" s="31">
        <v>35904</v>
      </c>
      <c r="I266">
        <v>33.799999999999997</v>
      </c>
      <c r="J266" s="34"/>
      <c r="K266" s="34" t="s">
        <v>131</v>
      </c>
    </row>
    <row r="267" spans="6:11" x14ac:dyDescent="0.2">
      <c r="F267" s="38" t="s">
        <v>1062</v>
      </c>
      <c r="G267" t="s">
        <v>402</v>
      </c>
      <c r="H267" s="31">
        <v>44611</v>
      </c>
      <c r="I267">
        <v>23.1</v>
      </c>
      <c r="J267" s="34"/>
      <c r="K267" s="34" t="s">
        <v>131</v>
      </c>
    </row>
    <row r="268" spans="6:11" x14ac:dyDescent="0.2">
      <c r="F268" s="38" t="s">
        <v>1063</v>
      </c>
      <c r="G268" t="s">
        <v>403</v>
      </c>
      <c r="H268" s="31">
        <v>45096</v>
      </c>
      <c r="I268">
        <v>24.9</v>
      </c>
      <c r="J268" s="34"/>
      <c r="K268" s="34" t="s">
        <v>131</v>
      </c>
    </row>
    <row r="269" spans="6:11" x14ac:dyDescent="0.2">
      <c r="F269" s="38" t="s">
        <v>1064</v>
      </c>
      <c r="G269" t="s">
        <v>404</v>
      </c>
      <c r="H269" s="31">
        <v>31426</v>
      </c>
      <c r="I269">
        <v>32.9</v>
      </c>
      <c r="J269" s="34">
        <v>0.21440000000000001</v>
      </c>
      <c r="K269" s="34" t="s">
        <v>131</v>
      </c>
    </row>
    <row r="270" spans="6:11" x14ac:dyDescent="0.2">
      <c r="F270" s="38" t="s">
        <v>1065</v>
      </c>
      <c r="G270" t="s">
        <v>405</v>
      </c>
      <c r="H270" s="31">
        <v>84574</v>
      </c>
      <c r="I270">
        <v>7.7</v>
      </c>
      <c r="J270" s="34"/>
      <c r="K270" s="34" t="s">
        <v>136</v>
      </c>
    </row>
    <row r="271" spans="6:11" x14ac:dyDescent="0.2">
      <c r="F271" s="38" t="s">
        <v>1066</v>
      </c>
      <c r="G271" t="s">
        <v>406</v>
      </c>
      <c r="H271" s="31">
        <v>73036</v>
      </c>
      <c r="I271">
        <v>18.7</v>
      </c>
      <c r="J271" s="34"/>
      <c r="K271" s="34" t="s">
        <v>136</v>
      </c>
    </row>
    <row r="272" spans="6:11" x14ac:dyDescent="0.2">
      <c r="F272" s="38" t="s">
        <v>1067</v>
      </c>
      <c r="G272" t="s">
        <v>1068</v>
      </c>
      <c r="H272" s="31" t="s">
        <v>423</v>
      </c>
      <c r="I272">
        <v>56.2</v>
      </c>
      <c r="J272" s="34"/>
      <c r="K272" s="34" t="s">
        <v>131</v>
      </c>
    </row>
    <row r="273" spans="6:11" x14ac:dyDescent="0.2">
      <c r="F273" s="38" t="s">
        <v>1069</v>
      </c>
      <c r="G273" t="s">
        <v>1070</v>
      </c>
      <c r="H273" s="31">
        <v>125250</v>
      </c>
      <c r="I273">
        <v>7.8</v>
      </c>
      <c r="J273" s="34"/>
      <c r="K273" s="34" t="s">
        <v>136</v>
      </c>
    </row>
    <row r="274" spans="6:11" x14ac:dyDescent="0.2">
      <c r="F274" s="38" t="s">
        <v>1071</v>
      </c>
      <c r="G274" t="s">
        <v>1072</v>
      </c>
      <c r="H274" s="31">
        <v>23629</v>
      </c>
      <c r="I274">
        <v>55.2</v>
      </c>
      <c r="J274" s="34"/>
      <c r="K274" s="34" t="s">
        <v>136</v>
      </c>
    </row>
    <row r="275" spans="6:11" x14ac:dyDescent="0.2">
      <c r="F275" s="38" t="s">
        <v>1073</v>
      </c>
      <c r="G275" t="s">
        <v>1074</v>
      </c>
      <c r="H275" s="31">
        <v>81786</v>
      </c>
      <c r="I275">
        <v>6.3</v>
      </c>
      <c r="J275" s="34"/>
      <c r="K275" s="34" t="s">
        <v>136</v>
      </c>
    </row>
    <row r="276" spans="6:11" x14ac:dyDescent="0.2">
      <c r="F276" s="38" t="s">
        <v>1075</v>
      </c>
      <c r="G276" t="s">
        <v>407</v>
      </c>
      <c r="H276" s="31">
        <v>61216</v>
      </c>
      <c r="I276">
        <v>24.2</v>
      </c>
      <c r="J276" s="34"/>
      <c r="K276" s="34" t="s">
        <v>136</v>
      </c>
    </row>
    <row r="277" spans="6:11" x14ac:dyDescent="0.2">
      <c r="F277" s="38" t="s">
        <v>1076</v>
      </c>
      <c r="G277" t="s">
        <v>408</v>
      </c>
      <c r="H277" s="31">
        <v>46645</v>
      </c>
      <c r="I277">
        <v>17.8</v>
      </c>
      <c r="J277" s="34"/>
      <c r="K277" s="34" t="s">
        <v>136</v>
      </c>
    </row>
    <row r="278" spans="6:11" x14ac:dyDescent="0.2">
      <c r="F278" s="38" t="s">
        <v>1077</v>
      </c>
      <c r="G278" t="s">
        <v>409</v>
      </c>
      <c r="H278" s="31">
        <v>37368</v>
      </c>
      <c r="I278">
        <v>30.6</v>
      </c>
      <c r="J278" s="34"/>
      <c r="K278" s="34" t="s">
        <v>136</v>
      </c>
    </row>
    <row r="279" spans="6:11" x14ac:dyDescent="0.2">
      <c r="F279" s="38" t="s">
        <v>1078</v>
      </c>
      <c r="G279" t="s">
        <v>410</v>
      </c>
      <c r="H279" s="31">
        <v>35678</v>
      </c>
      <c r="I279">
        <v>31.8</v>
      </c>
      <c r="J279" s="34"/>
      <c r="K279" s="34" t="s">
        <v>131</v>
      </c>
    </row>
    <row r="280" spans="6:11" x14ac:dyDescent="0.2">
      <c r="F280" s="38" t="s">
        <v>1079</v>
      </c>
      <c r="G280" t="s">
        <v>411</v>
      </c>
      <c r="H280" s="31">
        <v>32280</v>
      </c>
      <c r="I280">
        <v>33.299999999999997</v>
      </c>
      <c r="J280" s="34"/>
      <c r="K280" s="34" t="s">
        <v>131</v>
      </c>
    </row>
    <row r="281" spans="6:11" x14ac:dyDescent="0.2">
      <c r="F281" s="38" t="s">
        <v>1080</v>
      </c>
      <c r="G281" t="s">
        <v>412</v>
      </c>
      <c r="H281" s="31">
        <v>43025</v>
      </c>
      <c r="I281">
        <v>15.7</v>
      </c>
      <c r="J281" s="34"/>
      <c r="K281" s="34" t="s">
        <v>136</v>
      </c>
    </row>
    <row r="282" spans="6:11" x14ac:dyDescent="0.2">
      <c r="F282" s="38" t="s">
        <v>1081</v>
      </c>
      <c r="G282" t="s">
        <v>413</v>
      </c>
      <c r="H282" s="31">
        <v>43867</v>
      </c>
      <c r="I282">
        <v>28.4</v>
      </c>
      <c r="J282" s="34"/>
      <c r="K282" s="34" t="s">
        <v>131</v>
      </c>
    </row>
    <row r="283" spans="6:11" x14ac:dyDescent="0.2">
      <c r="F283" s="38" t="s">
        <v>1082</v>
      </c>
      <c r="G283" t="s">
        <v>414</v>
      </c>
      <c r="H283" s="31">
        <v>45147</v>
      </c>
      <c r="I283">
        <v>17.5</v>
      </c>
      <c r="J283" s="34"/>
      <c r="K283" s="34" t="s">
        <v>136</v>
      </c>
    </row>
    <row r="284" spans="6:11" x14ac:dyDescent="0.2">
      <c r="F284" s="38" t="s">
        <v>1083</v>
      </c>
      <c r="G284" t="s">
        <v>415</v>
      </c>
      <c r="H284" s="31">
        <v>38851</v>
      </c>
      <c r="I284">
        <v>24.7</v>
      </c>
      <c r="J284" s="34">
        <v>0.57520000000000004</v>
      </c>
      <c r="K284" s="34" t="s">
        <v>136</v>
      </c>
    </row>
    <row r="285" spans="6:11" x14ac:dyDescent="0.2">
      <c r="F285" s="38" t="s">
        <v>1084</v>
      </c>
      <c r="G285" t="s">
        <v>416</v>
      </c>
      <c r="H285" s="31">
        <v>37902</v>
      </c>
      <c r="I285">
        <v>31.2</v>
      </c>
      <c r="J285" s="34"/>
      <c r="K285" s="34" t="s">
        <v>136</v>
      </c>
    </row>
    <row r="286" spans="6:11" x14ac:dyDescent="0.2">
      <c r="F286" s="38" t="s">
        <v>1085</v>
      </c>
      <c r="G286" t="s">
        <v>417</v>
      </c>
      <c r="H286" s="31">
        <v>44083</v>
      </c>
      <c r="I286">
        <v>22.7</v>
      </c>
      <c r="J286" s="34"/>
      <c r="K286" s="34" t="s">
        <v>136</v>
      </c>
    </row>
    <row r="287" spans="6:11" x14ac:dyDescent="0.2">
      <c r="F287" s="38" t="s">
        <v>1086</v>
      </c>
      <c r="G287" t="s">
        <v>418</v>
      </c>
      <c r="H287" s="31">
        <v>34238</v>
      </c>
      <c r="I287">
        <v>30</v>
      </c>
      <c r="J287" s="34"/>
      <c r="K287" s="34" t="s">
        <v>131</v>
      </c>
    </row>
    <row r="288" spans="6:11" x14ac:dyDescent="0.2">
      <c r="F288" s="38" t="s">
        <v>1087</v>
      </c>
      <c r="G288" t="s">
        <v>419</v>
      </c>
      <c r="H288" s="31">
        <v>36953</v>
      </c>
      <c r="I288">
        <v>30</v>
      </c>
      <c r="J288" s="34"/>
      <c r="K288" s="34" t="s">
        <v>136</v>
      </c>
    </row>
    <row r="289" spans="6:11" x14ac:dyDescent="0.2">
      <c r="F289" s="38" t="s">
        <v>1088</v>
      </c>
      <c r="G289" t="s">
        <v>420</v>
      </c>
      <c r="H289" s="31">
        <v>39144</v>
      </c>
      <c r="I289">
        <v>27.3</v>
      </c>
      <c r="J289" s="34"/>
      <c r="K289" s="34" t="s">
        <v>136</v>
      </c>
    </row>
    <row r="290" spans="6:11" x14ac:dyDescent="0.2">
      <c r="F290" s="38" t="s">
        <v>1089</v>
      </c>
      <c r="G290" t="s">
        <v>421</v>
      </c>
      <c r="H290" s="31">
        <v>49968</v>
      </c>
      <c r="I290">
        <v>20.2</v>
      </c>
      <c r="J290" s="34"/>
      <c r="K290" s="34" t="s">
        <v>136</v>
      </c>
    </row>
    <row r="291" spans="6:11" x14ac:dyDescent="0.2">
      <c r="F291" s="38" t="s">
        <v>1090</v>
      </c>
      <c r="G291" t="s">
        <v>422</v>
      </c>
      <c r="H291" s="31">
        <v>47886</v>
      </c>
      <c r="I291">
        <v>13.1</v>
      </c>
      <c r="J291" s="34"/>
      <c r="K291" s="34" t="s">
        <v>136</v>
      </c>
    </row>
    <row r="292" spans="6:11" x14ac:dyDescent="0.2">
      <c r="F292" s="38" t="s">
        <v>1091</v>
      </c>
      <c r="G292" t="s">
        <v>424</v>
      </c>
      <c r="H292" s="31">
        <v>59137</v>
      </c>
      <c r="I292">
        <v>12</v>
      </c>
      <c r="J292" s="34"/>
      <c r="K292" s="34" t="s">
        <v>136</v>
      </c>
    </row>
    <row r="293" spans="6:11" x14ac:dyDescent="0.2">
      <c r="F293" s="38" t="s">
        <v>1092</v>
      </c>
      <c r="G293" t="s">
        <v>425</v>
      </c>
      <c r="H293" s="31">
        <v>75837</v>
      </c>
      <c r="I293">
        <v>7.3</v>
      </c>
      <c r="J293" s="34"/>
      <c r="K293" s="34" t="s">
        <v>136</v>
      </c>
    </row>
    <row r="294" spans="6:11" x14ac:dyDescent="0.2">
      <c r="F294" s="38" t="s">
        <v>1093</v>
      </c>
      <c r="G294" t="s">
        <v>1094</v>
      </c>
      <c r="H294" s="31">
        <v>46436</v>
      </c>
      <c r="I294">
        <v>26.4</v>
      </c>
      <c r="J294" s="34"/>
      <c r="K294" s="34" t="s">
        <v>136</v>
      </c>
    </row>
    <row r="295" spans="6:11" x14ac:dyDescent="0.2">
      <c r="F295" s="38" t="s">
        <v>1095</v>
      </c>
      <c r="G295" t="s">
        <v>426</v>
      </c>
      <c r="H295" s="31">
        <v>29632</v>
      </c>
      <c r="I295">
        <v>40.6</v>
      </c>
      <c r="J295" s="34">
        <v>0.24590000000000001</v>
      </c>
      <c r="K295" s="34" t="s">
        <v>136</v>
      </c>
    </row>
    <row r="296" spans="6:11" x14ac:dyDescent="0.2">
      <c r="F296" s="38" t="s">
        <v>1096</v>
      </c>
      <c r="G296" t="s">
        <v>427</v>
      </c>
      <c r="H296" s="31">
        <v>52077</v>
      </c>
      <c r="I296">
        <v>17.2</v>
      </c>
      <c r="J296" s="34"/>
      <c r="K296" s="34" t="s">
        <v>136</v>
      </c>
    </row>
    <row r="297" spans="6:11" x14ac:dyDescent="0.2">
      <c r="F297" s="38" t="s">
        <v>1097</v>
      </c>
      <c r="G297" t="s">
        <v>428</v>
      </c>
      <c r="H297" s="31">
        <v>33343</v>
      </c>
      <c r="I297">
        <v>42.1</v>
      </c>
      <c r="J297" s="34"/>
      <c r="K297" s="34" t="s">
        <v>136</v>
      </c>
    </row>
    <row r="298" spans="6:11" x14ac:dyDescent="0.2">
      <c r="F298" s="38" t="s">
        <v>1098</v>
      </c>
      <c r="G298" t="s">
        <v>1099</v>
      </c>
      <c r="H298" s="31">
        <v>38341</v>
      </c>
      <c r="I298">
        <v>18.8</v>
      </c>
      <c r="J298" s="34"/>
      <c r="K298" s="34" t="s">
        <v>136</v>
      </c>
    </row>
    <row r="299" spans="6:11" x14ac:dyDescent="0.2">
      <c r="F299" s="38" t="s">
        <v>1100</v>
      </c>
      <c r="G299" t="s">
        <v>1101</v>
      </c>
      <c r="H299" s="31">
        <v>22995</v>
      </c>
      <c r="I299">
        <v>38</v>
      </c>
      <c r="J299" s="34"/>
      <c r="K299" s="34" t="s">
        <v>131</v>
      </c>
    </row>
    <row r="300" spans="6:11" x14ac:dyDescent="0.2">
      <c r="F300" s="38" t="s">
        <v>1102</v>
      </c>
      <c r="G300" t="s">
        <v>429</v>
      </c>
      <c r="H300" s="31">
        <v>86283</v>
      </c>
      <c r="I300">
        <v>5.8</v>
      </c>
      <c r="J300" s="34"/>
      <c r="K300" s="34" t="s">
        <v>136</v>
      </c>
    </row>
    <row r="301" spans="6:11" x14ac:dyDescent="0.2">
      <c r="F301" s="38" t="s">
        <v>1103</v>
      </c>
      <c r="G301" t="s">
        <v>430</v>
      </c>
      <c r="H301" s="31">
        <v>143750</v>
      </c>
      <c r="I301">
        <v>9.5</v>
      </c>
      <c r="J301" s="34"/>
      <c r="K301" s="34" t="s">
        <v>136</v>
      </c>
    </row>
    <row r="302" spans="6:11" x14ac:dyDescent="0.2">
      <c r="F302" s="38" t="s">
        <v>1104</v>
      </c>
      <c r="G302" t="s">
        <v>431</v>
      </c>
      <c r="H302" s="31">
        <v>53817</v>
      </c>
      <c r="I302">
        <v>7.4</v>
      </c>
      <c r="J302" s="34"/>
      <c r="K302" s="34" t="s">
        <v>136</v>
      </c>
    </row>
    <row r="303" spans="6:11" x14ac:dyDescent="0.2">
      <c r="F303" s="38" t="s">
        <v>1105</v>
      </c>
      <c r="G303" t="s">
        <v>1106</v>
      </c>
      <c r="H303" s="31">
        <v>55910</v>
      </c>
      <c r="I303">
        <v>5.4</v>
      </c>
      <c r="J303" s="34"/>
      <c r="K303" s="34" t="s">
        <v>136</v>
      </c>
    </row>
    <row r="304" spans="6:11" x14ac:dyDescent="0.2">
      <c r="F304" s="38" t="s">
        <v>1107</v>
      </c>
      <c r="G304" t="s">
        <v>1108</v>
      </c>
      <c r="H304" s="31">
        <v>94575</v>
      </c>
      <c r="I304">
        <v>6.4</v>
      </c>
      <c r="J304" s="34"/>
      <c r="K304" s="34" t="s">
        <v>136</v>
      </c>
    </row>
    <row r="305" spans="6:11" x14ac:dyDescent="0.2">
      <c r="F305" s="38" t="s">
        <v>1109</v>
      </c>
      <c r="G305" t="s">
        <v>432</v>
      </c>
      <c r="H305" s="31">
        <v>67422</v>
      </c>
      <c r="I305">
        <v>8</v>
      </c>
      <c r="J305" s="34"/>
      <c r="K305" s="34" t="s">
        <v>136</v>
      </c>
    </row>
    <row r="306" spans="6:11" x14ac:dyDescent="0.2">
      <c r="F306" s="38" t="s">
        <v>1110</v>
      </c>
      <c r="G306" t="s">
        <v>433</v>
      </c>
      <c r="H306" s="31">
        <v>57311</v>
      </c>
      <c r="I306">
        <v>8.5</v>
      </c>
      <c r="J306" s="34"/>
      <c r="K306" s="34" t="s">
        <v>136</v>
      </c>
    </row>
    <row r="307" spans="6:11" x14ac:dyDescent="0.2">
      <c r="F307" s="38" t="s">
        <v>1111</v>
      </c>
      <c r="G307" t="s">
        <v>434</v>
      </c>
      <c r="H307" s="31">
        <v>61750</v>
      </c>
      <c r="I307">
        <v>13.7</v>
      </c>
      <c r="J307" s="34"/>
      <c r="K307" s="34" t="s">
        <v>136</v>
      </c>
    </row>
    <row r="308" spans="6:11" x14ac:dyDescent="0.2">
      <c r="F308" s="38" t="s">
        <v>1112</v>
      </c>
      <c r="G308" t="s">
        <v>435</v>
      </c>
      <c r="H308" s="31">
        <v>57309</v>
      </c>
      <c r="I308">
        <v>21.8</v>
      </c>
      <c r="J308" s="34"/>
      <c r="K308" s="34" t="s">
        <v>136</v>
      </c>
    </row>
    <row r="309" spans="6:11" x14ac:dyDescent="0.2">
      <c r="F309" s="38" t="s">
        <v>1113</v>
      </c>
      <c r="G309" t="s">
        <v>436</v>
      </c>
      <c r="H309" s="31">
        <v>87925</v>
      </c>
      <c r="I309">
        <v>8.1999999999999993</v>
      </c>
      <c r="J309" s="34"/>
      <c r="K309" s="34" t="s">
        <v>136</v>
      </c>
    </row>
    <row r="310" spans="6:11" x14ac:dyDescent="0.2">
      <c r="F310" s="38" t="s">
        <v>1114</v>
      </c>
      <c r="G310" t="s">
        <v>437</v>
      </c>
      <c r="H310" s="31">
        <v>33039</v>
      </c>
      <c r="I310">
        <v>21</v>
      </c>
      <c r="J310" s="34"/>
      <c r="K310" s="34" t="s">
        <v>131</v>
      </c>
    </row>
    <row r="311" spans="6:11" x14ac:dyDescent="0.2">
      <c r="F311" s="38" t="s">
        <v>1115</v>
      </c>
      <c r="G311" t="s">
        <v>438</v>
      </c>
      <c r="H311" s="31">
        <v>42577</v>
      </c>
      <c r="I311">
        <v>11.2</v>
      </c>
      <c r="J311" s="34"/>
      <c r="K311" s="34" t="s">
        <v>136</v>
      </c>
    </row>
    <row r="312" spans="6:11" x14ac:dyDescent="0.2">
      <c r="F312" s="38" t="s">
        <v>1116</v>
      </c>
      <c r="G312" t="s">
        <v>1117</v>
      </c>
      <c r="H312" s="31">
        <v>67956</v>
      </c>
      <c r="I312">
        <v>15.9</v>
      </c>
      <c r="J312" s="34"/>
      <c r="K312" s="34" t="s">
        <v>131</v>
      </c>
    </row>
    <row r="313" spans="6:11" x14ac:dyDescent="0.2">
      <c r="F313" s="38" t="s">
        <v>1118</v>
      </c>
      <c r="G313" t="s">
        <v>1119</v>
      </c>
      <c r="H313" s="31">
        <v>71053</v>
      </c>
      <c r="I313">
        <v>8.5</v>
      </c>
      <c r="J313" s="34"/>
      <c r="K313" s="34" t="s">
        <v>136</v>
      </c>
    </row>
    <row r="314" spans="6:11" x14ac:dyDescent="0.2">
      <c r="F314" s="38" t="s">
        <v>1120</v>
      </c>
      <c r="G314" t="s">
        <v>1121</v>
      </c>
      <c r="H314" s="31">
        <v>42150</v>
      </c>
      <c r="I314">
        <v>13</v>
      </c>
      <c r="J314" s="34"/>
      <c r="K314" s="34" t="s">
        <v>136</v>
      </c>
    </row>
    <row r="315" spans="6:11" x14ac:dyDescent="0.2">
      <c r="F315" s="38" t="s">
        <v>1122</v>
      </c>
      <c r="G315" t="s">
        <v>1123</v>
      </c>
      <c r="H315" s="31">
        <v>63237</v>
      </c>
      <c r="I315">
        <v>4.9000000000000004</v>
      </c>
      <c r="J315" s="34"/>
      <c r="K315" s="34" t="s">
        <v>136</v>
      </c>
    </row>
    <row r="316" spans="6:11" x14ac:dyDescent="0.2">
      <c r="F316" s="38" t="s">
        <v>1124</v>
      </c>
      <c r="G316" t="s">
        <v>1125</v>
      </c>
      <c r="H316" s="31">
        <v>64207</v>
      </c>
      <c r="I316">
        <v>4.4000000000000004</v>
      </c>
      <c r="J316" s="34"/>
      <c r="K316" s="34" t="s">
        <v>136</v>
      </c>
    </row>
    <row r="317" spans="6:11" x14ac:dyDescent="0.2">
      <c r="F317" s="38" t="s">
        <v>1126</v>
      </c>
      <c r="G317" t="s">
        <v>1127</v>
      </c>
      <c r="H317" s="31">
        <v>172031</v>
      </c>
      <c r="I317">
        <v>7.3</v>
      </c>
      <c r="J317" s="34"/>
      <c r="K317" s="34" t="s">
        <v>136</v>
      </c>
    </row>
    <row r="318" spans="6:11" x14ac:dyDescent="0.2">
      <c r="F318" s="38" t="s">
        <v>1128</v>
      </c>
      <c r="G318" t="s">
        <v>439</v>
      </c>
      <c r="H318" s="31">
        <v>64019</v>
      </c>
      <c r="I318">
        <v>11.9</v>
      </c>
      <c r="J318" s="34"/>
      <c r="K318" s="34" t="s">
        <v>136</v>
      </c>
    </row>
    <row r="319" spans="6:11" x14ac:dyDescent="0.2">
      <c r="F319" s="38" t="s">
        <v>1129</v>
      </c>
      <c r="G319" t="s">
        <v>440</v>
      </c>
      <c r="H319" s="31">
        <v>79470</v>
      </c>
      <c r="I319">
        <v>8</v>
      </c>
      <c r="J319" s="34"/>
      <c r="K319" s="34" t="s">
        <v>136</v>
      </c>
    </row>
    <row r="320" spans="6:11" x14ac:dyDescent="0.2">
      <c r="F320" s="38" t="s">
        <v>1130</v>
      </c>
      <c r="G320" t="s">
        <v>441</v>
      </c>
      <c r="H320" s="31">
        <v>60394</v>
      </c>
      <c r="I320">
        <v>9.8000000000000007</v>
      </c>
      <c r="J320" s="34"/>
      <c r="K320" s="34" t="s">
        <v>136</v>
      </c>
    </row>
    <row r="321" spans="5:11" x14ac:dyDescent="0.2">
      <c r="F321" s="38" t="s">
        <v>1131</v>
      </c>
      <c r="G321" t="s">
        <v>1132</v>
      </c>
      <c r="H321" s="31">
        <v>53135</v>
      </c>
      <c r="I321">
        <v>14.5</v>
      </c>
      <c r="J321" s="34"/>
      <c r="K321" s="34" t="s">
        <v>136</v>
      </c>
    </row>
    <row r="322" spans="5:11" x14ac:dyDescent="0.2">
      <c r="F322" s="38" t="s">
        <v>1133</v>
      </c>
      <c r="G322" t="s">
        <v>1134</v>
      </c>
      <c r="H322" s="31">
        <v>56557</v>
      </c>
      <c r="I322">
        <v>11.2</v>
      </c>
      <c r="J322" s="34"/>
      <c r="K322" s="34" t="s">
        <v>136</v>
      </c>
    </row>
    <row r="323" spans="5:11" x14ac:dyDescent="0.2">
      <c r="F323" s="38" t="s">
        <v>1135</v>
      </c>
      <c r="G323" t="s">
        <v>442</v>
      </c>
      <c r="H323" s="31">
        <v>40738</v>
      </c>
      <c r="I323">
        <v>19.600000000000001</v>
      </c>
      <c r="J323" s="34"/>
      <c r="K323" s="34" t="s">
        <v>136</v>
      </c>
    </row>
    <row r="324" spans="5:11" x14ac:dyDescent="0.2">
      <c r="F324" s="38" t="s">
        <v>1136</v>
      </c>
      <c r="G324" t="s">
        <v>443</v>
      </c>
      <c r="H324" s="31">
        <v>49781</v>
      </c>
      <c r="I324">
        <v>17</v>
      </c>
      <c r="J324" s="34">
        <v>0.43280000000000002</v>
      </c>
      <c r="K324" s="34" t="s">
        <v>136</v>
      </c>
    </row>
    <row r="325" spans="5:11" x14ac:dyDescent="0.2">
      <c r="F325" s="38" t="s">
        <v>1137</v>
      </c>
      <c r="G325" t="s">
        <v>444</v>
      </c>
      <c r="H325" s="31">
        <v>23425</v>
      </c>
      <c r="I325">
        <v>44.4</v>
      </c>
      <c r="J325" s="34">
        <v>0.25609999999999999</v>
      </c>
      <c r="K325" s="34" t="s">
        <v>136</v>
      </c>
    </row>
    <row r="326" spans="5:11" x14ac:dyDescent="0.2">
      <c r="E326" s="44"/>
      <c r="F326" s="38" t="s">
        <v>1138</v>
      </c>
      <c r="G326" t="s">
        <v>445</v>
      </c>
      <c r="H326" s="31">
        <v>44676</v>
      </c>
      <c r="I326">
        <v>14.3</v>
      </c>
      <c r="J326" s="34"/>
      <c r="K326" s="34" t="s">
        <v>136</v>
      </c>
    </row>
    <row r="327" spans="5:11" x14ac:dyDescent="0.2">
      <c r="E327" s="44"/>
      <c r="F327" s="45">
        <v>48439106004</v>
      </c>
      <c r="G327" t="s">
        <v>446</v>
      </c>
      <c r="H327" s="31">
        <v>56396</v>
      </c>
      <c r="I327">
        <v>11.9</v>
      </c>
      <c r="J327" s="34">
        <v>0.21210000000000001</v>
      </c>
      <c r="K327" s="34" t="s">
        <v>136</v>
      </c>
    </row>
    <row r="328" spans="5:11" x14ac:dyDescent="0.2">
      <c r="F328" s="38" t="s">
        <v>1139</v>
      </c>
      <c r="G328" t="s">
        <v>1140</v>
      </c>
      <c r="H328" s="31">
        <v>60304</v>
      </c>
      <c r="I328">
        <v>9.4</v>
      </c>
      <c r="J328" s="34"/>
      <c r="K328" s="34" t="s">
        <v>136</v>
      </c>
    </row>
    <row r="329" spans="5:11" x14ac:dyDescent="0.2">
      <c r="F329" s="38" t="s">
        <v>1141</v>
      </c>
      <c r="G329" t="s">
        <v>1142</v>
      </c>
      <c r="H329" s="31">
        <v>50389</v>
      </c>
      <c r="I329">
        <v>12.4</v>
      </c>
      <c r="J329" s="34"/>
      <c r="K329" s="34" t="s">
        <v>136</v>
      </c>
    </row>
    <row r="330" spans="5:11" x14ac:dyDescent="0.2">
      <c r="F330" s="38" t="s">
        <v>1143</v>
      </c>
      <c r="G330" t="s">
        <v>447</v>
      </c>
      <c r="H330" s="31">
        <v>45451</v>
      </c>
      <c r="I330">
        <v>19.8</v>
      </c>
      <c r="J330" s="34"/>
      <c r="K330" s="34" t="s">
        <v>136</v>
      </c>
    </row>
    <row r="331" spans="5:11" x14ac:dyDescent="0.2">
      <c r="F331" s="38" t="s">
        <v>1144</v>
      </c>
      <c r="G331" t="s">
        <v>448</v>
      </c>
      <c r="H331" s="31">
        <v>29611</v>
      </c>
      <c r="I331">
        <v>24.6</v>
      </c>
      <c r="J331" s="34">
        <v>0.28560000000000002</v>
      </c>
      <c r="K331" s="34" t="s">
        <v>136</v>
      </c>
    </row>
    <row r="332" spans="5:11" x14ac:dyDescent="0.2">
      <c r="F332" s="38" t="s">
        <v>1145</v>
      </c>
      <c r="G332" t="s">
        <v>449</v>
      </c>
      <c r="H332" s="31">
        <v>42826</v>
      </c>
      <c r="I332">
        <v>21.3</v>
      </c>
      <c r="J332" s="34"/>
      <c r="K332" s="34" t="s">
        <v>136</v>
      </c>
    </row>
    <row r="333" spans="5:11" x14ac:dyDescent="0.2">
      <c r="F333" s="38" t="s">
        <v>1146</v>
      </c>
      <c r="G333" t="s">
        <v>450</v>
      </c>
      <c r="H333" s="31">
        <v>33957</v>
      </c>
      <c r="I333">
        <v>28.7</v>
      </c>
      <c r="J333" s="34"/>
      <c r="K333" s="34" t="s">
        <v>136</v>
      </c>
    </row>
    <row r="334" spans="5:11" x14ac:dyDescent="0.2">
      <c r="F334" s="38" t="s">
        <v>1147</v>
      </c>
      <c r="G334" t="s">
        <v>451</v>
      </c>
      <c r="H334" s="31">
        <v>37845</v>
      </c>
      <c r="I334">
        <v>31.8</v>
      </c>
      <c r="J334" s="34"/>
      <c r="K334" s="34" t="s">
        <v>136</v>
      </c>
    </row>
    <row r="335" spans="5:11" x14ac:dyDescent="0.2">
      <c r="F335" s="38" t="s">
        <v>1148</v>
      </c>
      <c r="G335" t="s">
        <v>452</v>
      </c>
      <c r="H335" s="31">
        <v>39779</v>
      </c>
      <c r="I335">
        <v>9</v>
      </c>
      <c r="J335" s="34"/>
      <c r="K335" s="34" t="s">
        <v>136</v>
      </c>
    </row>
    <row r="336" spans="5:11" x14ac:dyDescent="0.2">
      <c r="F336" s="38" t="s">
        <v>1149</v>
      </c>
      <c r="G336" t="s">
        <v>453</v>
      </c>
      <c r="H336" s="31">
        <v>64318</v>
      </c>
      <c r="I336">
        <v>10.7</v>
      </c>
      <c r="J336" s="34"/>
      <c r="K336" s="34" t="s">
        <v>136</v>
      </c>
    </row>
    <row r="337" spans="6:11" x14ac:dyDescent="0.2">
      <c r="F337" s="38" t="s">
        <v>1150</v>
      </c>
      <c r="G337" t="s">
        <v>454</v>
      </c>
      <c r="H337" s="31">
        <v>47120</v>
      </c>
      <c r="I337">
        <v>13.6</v>
      </c>
      <c r="J337" s="34"/>
      <c r="K337" s="34" t="s">
        <v>136</v>
      </c>
    </row>
    <row r="338" spans="6:11" x14ac:dyDescent="0.2">
      <c r="F338" s="38" t="s">
        <v>1151</v>
      </c>
      <c r="G338" t="s">
        <v>455</v>
      </c>
      <c r="H338" s="31">
        <v>57553</v>
      </c>
      <c r="I338">
        <v>10</v>
      </c>
      <c r="J338" s="34"/>
      <c r="K338" s="34" t="s">
        <v>136</v>
      </c>
    </row>
    <row r="339" spans="6:11" x14ac:dyDescent="0.2">
      <c r="F339" s="38" t="s">
        <v>1152</v>
      </c>
      <c r="G339" t="s">
        <v>456</v>
      </c>
      <c r="H339" s="31">
        <v>89311</v>
      </c>
      <c r="I339">
        <v>2.8</v>
      </c>
      <c r="J339" s="34"/>
      <c r="K339" s="34" t="s">
        <v>136</v>
      </c>
    </row>
    <row r="340" spans="6:11" x14ac:dyDescent="0.2">
      <c r="F340" s="38" t="s">
        <v>1153</v>
      </c>
      <c r="G340" t="s">
        <v>457</v>
      </c>
      <c r="H340" s="31">
        <v>54342</v>
      </c>
      <c r="I340">
        <v>10.5</v>
      </c>
      <c r="J340" s="34"/>
      <c r="K340" s="34" t="s">
        <v>136</v>
      </c>
    </row>
    <row r="341" spans="6:11" x14ac:dyDescent="0.2">
      <c r="F341" s="38" t="s">
        <v>1154</v>
      </c>
      <c r="G341" t="s">
        <v>458</v>
      </c>
      <c r="H341" s="31">
        <v>53367</v>
      </c>
      <c r="I341">
        <v>17.8</v>
      </c>
      <c r="J341" s="34"/>
      <c r="K341" s="34" t="s">
        <v>136</v>
      </c>
    </row>
    <row r="342" spans="6:11" x14ac:dyDescent="0.2">
      <c r="F342" s="38" t="s">
        <v>1155</v>
      </c>
      <c r="G342" t="s">
        <v>459</v>
      </c>
      <c r="H342" s="31">
        <v>65296</v>
      </c>
      <c r="I342">
        <v>6.2</v>
      </c>
      <c r="J342" s="34"/>
      <c r="K342" s="34" t="s">
        <v>136</v>
      </c>
    </row>
    <row r="343" spans="6:11" x14ac:dyDescent="0.2">
      <c r="F343" s="38" t="s">
        <v>1156</v>
      </c>
      <c r="G343" t="s">
        <v>460</v>
      </c>
      <c r="H343" s="31">
        <v>37090</v>
      </c>
      <c r="I343">
        <v>13.3</v>
      </c>
      <c r="J343" s="34"/>
      <c r="K343" s="34" t="s">
        <v>136</v>
      </c>
    </row>
    <row r="344" spans="6:11" x14ac:dyDescent="0.2">
      <c r="F344" s="38" t="s">
        <v>1157</v>
      </c>
      <c r="G344" t="s">
        <v>461</v>
      </c>
      <c r="H344" s="31">
        <v>62875</v>
      </c>
      <c r="I344">
        <v>12.8</v>
      </c>
      <c r="J344" s="34"/>
      <c r="K344" s="34" t="s">
        <v>136</v>
      </c>
    </row>
    <row r="345" spans="6:11" x14ac:dyDescent="0.2">
      <c r="F345" s="38" t="s">
        <v>1158</v>
      </c>
      <c r="G345" t="s">
        <v>1159</v>
      </c>
      <c r="H345" s="31">
        <v>23571</v>
      </c>
      <c r="I345">
        <v>33.700000000000003</v>
      </c>
      <c r="J345" s="34"/>
      <c r="K345" s="34" t="s">
        <v>136</v>
      </c>
    </row>
    <row r="346" spans="6:11" x14ac:dyDescent="0.2">
      <c r="F346" s="38" t="s">
        <v>1160</v>
      </c>
      <c r="G346" t="s">
        <v>1161</v>
      </c>
      <c r="H346" s="31">
        <v>34247</v>
      </c>
      <c r="I346">
        <v>15.6</v>
      </c>
      <c r="J346" s="34"/>
      <c r="K346" s="34" t="s">
        <v>136</v>
      </c>
    </row>
    <row r="347" spans="6:11" x14ac:dyDescent="0.2">
      <c r="F347" s="38" t="s">
        <v>1162</v>
      </c>
      <c r="G347" t="s">
        <v>1163</v>
      </c>
      <c r="H347" s="31">
        <v>77392</v>
      </c>
      <c r="I347">
        <v>12.7</v>
      </c>
      <c r="J347" s="34"/>
      <c r="K347" s="34" t="s">
        <v>136</v>
      </c>
    </row>
    <row r="348" spans="6:11" x14ac:dyDescent="0.2">
      <c r="F348" s="38" t="s">
        <v>1164</v>
      </c>
      <c r="G348" t="s">
        <v>1165</v>
      </c>
      <c r="H348" s="31">
        <v>35337</v>
      </c>
      <c r="I348">
        <v>31.6</v>
      </c>
      <c r="J348" s="34"/>
      <c r="K348" s="34" t="s">
        <v>136</v>
      </c>
    </row>
    <row r="349" spans="6:11" x14ac:dyDescent="0.2">
      <c r="F349" s="38" t="s">
        <v>1166</v>
      </c>
      <c r="G349" t="s">
        <v>1167</v>
      </c>
      <c r="H349" s="31">
        <v>46752</v>
      </c>
      <c r="I349">
        <v>16.2</v>
      </c>
      <c r="J349" s="34"/>
      <c r="K349" s="34" t="s">
        <v>136</v>
      </c>
    </row>
    <row r="350" spans="6:11" x14ac:dyDescent="0.2">
      <c r="F350" s="38" t="s">
        <v>1168</v>
      </c>
      <c r="G350" t="s">
        <v>1169</v>
      </c>
      <c r="H350" s="31">
        <v>82500</v>
      </c>
      <c r="I350">
        <v>3</v>
      </c>
      <c r="J350" s="34"/>
      <c r="K350" s="34" t="s">
        <v>136</v>
      </c>
    </row>
    <row r="351" spans="6:11" x14ac:dyDescent="0.2">
      <c r="F351" s="38" t="s">
        <v>1170</v>
      </c>
      <c r="G351" t="s">
        <v>1171</v>
      </c>
      <c r="H351" s="31">
        <v>129167</v>
      </c>
      <c r="I351">
        <v>1</v>
      </c>
      <c r="J351" s="34"/>
      <c r="K351" s="34" t="s">
        <v>136</v>
      </c>
    </row>
    <row r="352" spans="6:11" x14ac:dyDescent="0.2">
      <c r="F352" s="38" t="s">
        <v>1172</v>
      </c>
      <c r="G352" t="s">
        <v>1173</v>
      </c>
      <c r="H352" s="31">
        <v>95444</v>
      </c>
      <c r="I352">
        <v>6</v>
      </c>
      <c r="J352" s="34"/>
      <c r="K352" s="34" t="s">
        <v>136</v>
      </c>
    </row>
    <row r="353" spans="6:11" x14ac:dyDescent="0.2">
      <c r="F353" s="38" t="s">
        <v>1174</v>
      </c>
      <c r="G353" t="s">
        <v>462</v>
      </c>
      <c r="H353" s="31">
        <v>32990</v>
      </c>
      <c r="I353">
        <v>20.6</v>
      </c>
      <c r="J353" s="34">
        <v>0.67049999999999998</v>
      </c>
      <c r="K353" s="34" t="s">
        <v>136</v>
      </c>
    </row>
    <row r="354" spans="6:11" x14ac:dyDescent="0.2">
      <c r="F354" s="38" t="s">
        <v>1175</v>
      </c>
      <c r="G354" t="s">
        <v>463</v>
      </c>
      <c r="H354" s="31">
        <v>58972</v>
      </c>
      <c r="I354">
        <v>10.7</v>
      </c>
      <c r="J354" s="34"/>
      <c r="K354" s="34" t="s">
        <v>136</v>
      </c>
    </row>
    <row r="355" spans="6:11" x14ac:dyDescent="0.2">
      <c r="F355" s="38" t="s">
        <v>1176</v>
      </c>
      <c r="G355" t="s">
        <v>464</v>
      </c>
      <c r="H355" s="31">
        <v>46905</v>
      </c>
      <c r="I355">
        <v>18.2</v>
      </c>
      <c r="J355" s="34"/>
      <c r="K355" s="34" t="s">
        <v>136</v>
      </c>
    </row>
    <row r="356" spans="6:11" x14ac:dyDescent="0.2">
      <c r="F356" s="38" t="s">
        <v>1177</v>
      </c>
      <c r="G356" t="s">
        <v>1178</v>
      </c>
      <c r="H356" s="31">
        <v>48142</v>
      </c>
      <c r="I356">
        <v>9.1999999999999993</v>
      </c>
      <c r="J356" s="34"/>
      <c r="K356" s="34" t="s">
        <v>136</v>
      </c>
    </row>
    <row r="357" spans="6:11" x14ac:dyDescent="0.2">
      <c r="F357" s="38" t="s">
        <v>1179</v>
      </c>
      <c r="G357" t="s">
        <v>1180</v>
      </c>
      <c r="H357" s="31">
        <v>46676</v>
      </c>
      <c r="I357">
        <v>11.1</v>
      </c>
      <c r="J357" s="34"/>
      <c r="K357" s="34" t="s">
        <v>136</v>
      </c>
    </row>
    <row r="358" spans="6:11" x14ac:dyDescent="0.2">
      <c r="F358" s="38" t="s">
        <v>1181</v>
      </c>
      <c r="G358" t="s">
        <v>465</v>
      </c>
      <c r="H358" s="31">
        <v>60635</v>
      </c>
      <c r="I358">
        <v>10.1</v>
      </c>
      <c r="J358" s="34"/>
      <c r="K358" s="34" t="s">
        <v>136</v>
      </c>
    </row>
    <row r="359" spans="6:11" x14ac:dyDescent="0.2">
      <c r="F359" s="38" t="s">
        <v>1182</v>
      </c>
      <c r="G359" t="s">
        <v>466</v>
      </c>
      <c r="H359" s="31">
        <v>52011</v>
      </c>
      <c r="I359">
        <v>20.9</v>
      </c>
      <c r="J359" s="34"/>
      <c r="K359" s="34" t="s">
        <v>136</v>
      </c>
    </row>
    <row r="360" spans="6:11" x14ac:dyDescent="0.2">
      <c r="F360" s="38" t="s">
        <v>1183</v>
      </c>
      <c r="G360" t="s">
        <v>1184</v>
      </c>
      <c r="H360" s="31">
        <v>69662</v>
      </c>
      <c r="I360">
        <v>7.1</v>
      </c>
      <c r="J360" s="34"/>
      <c r="K360" s="34" t="s">
        <v>136</v>
      </c>
    </row>
    <row r="361" spans="6:11" x14ac:dyDescent="0.2">
      <c r="F361" s="38" t="s">
        <v>1185</v>
      </c>
      <c r="G361" t="s">
        <v>1186</v>
      </c>
      <c r="H361" s="31">
        <v>51378</v>
      </c>
      <c r="I361">
        <v>33.1</v>
      </c>
      <c r="J361" s="34"/>
      <c r="K361" s="34" t="s">
        <v>136</v>
      </c>
    </row>
    <row r="362" spans="6:11" x14ac:dyDescent="0.2">
      <c r="F362" s="38" t="s">
        <v>1187</v>
      </c>
      <c r="G362" t="s">
        <v>467</v>
      </c>
      <c r="H362" s="31">
        <v>44795</v>
      </c>
      <c r="I362">
        <v>19.100000000000001</v>
      </c>
      <c r="J362" s="34"/>
      <c r="K362" s="34" t="s">
        <v>136</v>
      </c>
    </row>
    <row r="363" spans="6:11" x14ac:dyDescent="0.2">
      <c r="F363" s="38" t="s">
        <v>1188</v>
      </c>
      <c r="G363" t="s">
        <v>468</v>
      </c>
      <c r="H363" s="31">
        <v>41774</v>
      </c>
      <c r="I363">
        <v>22.5</v>
      </c>
      <c r="J363" s="34"/>
      <c r="K363" s="34" t="s">
        <v>136</v>
      </c>
    </row>
    <row r="364" spans="6:11" x14ac:dyDescent="0.2">
      <c r="F364" s="38" t="s">
        <v>1189</v>
      </c>
      <c r="G364" t="s">
        <v>469</v>
      </c>
      <c r="H364" s="31">
        <v>74792</v>
      </c>
      <c r="I364">
        <v>8.9</v>
      </c>
      <c r="J364" s="34"/>
      <c r="K364" s="34" t="s">
        <v>136</v>
      </c>
    </row>
    <row r="365" spans="6:11" x14ac:dyDescent="0.2">
      <c r="F365" s="38" t="s">
        <v>1190</v>
      </c>
      <c r="G365" t="s">
        <v>470</v>
      </c>
      <c r="H365" s="31">
        <v>55465</v>
      </c>
      <c r="I365">
        <v>18.2</v>
      </c>
      <c r="J365" s="34">
        <v>0.34079999999999999</v>
      </c>
      <c r="K365" s="34" t="s">
        <v>136</v>
      </c>
    </row>
    <row r="366" spans="6:11" x14ac:dyDescent="0.2">
      <c r="F366" s="38" t="s">
        <v>1191</v>
      </c>
      <c r="G366" t="s">
        <v>471</v>
      </c>
      <c r="H366" s="31">
        <v>58696</v>
      </c>
      <c r="I366">
        <v>8.1999999999999993</v>
      </c>
      <c r="J366" s="34"/>
      <c r="K366" s="34" t="s">
        <v>136</v>
      </c>
    </row>
    <row r="367" spans="6:11" x14ac:dyDescent="0.2">
      <c r="F367" s="38" t="s">
        <v>1192</v>
      </c>
      <c r="G367" t="s">
        <v>472</v>
      </c>
      <c r="H367" s="31">
        <v>58095</v>
      </c>
      <c r="I367">
        <v>17.3</v>
      </c>
      <c r="J367" s="34"/>
      <c r="K367" s="34" t="s">
        <v>136</v>
      </c>
    </row>
    <row r="368" spans="6:11" x14ac:dyDescent="0.2">
      <c r="F368" s="38" t="s">
        <v>1193</v>
      </c>
      <c r="G368" t="s">
        <v>473</v>
      </c>
      <c r="H368" s="31">
        <v>54481</v>
      </c>
      <c r="I368">
        <v>6.7</v>
      </c>
      <c r="J368" s="34"/>
      <c r="K368" s="34" t="s">
        <v>136</v>
      </c>
    </row>
    <row r="369" spans="6:11" x14ac:dyDescent="0.2">
      <c r="F369" s="38" t="s">
        <v>1194</v>
      </c>
      <c r="G369" t="s">
        <v>474</v>
      </c>
      <c r="H369" s="31">
        <v>45511</v>
      </c>
      <c r="I369">
        <v>10.9</v>
      </c>
      <c r="J369" s="34"/>
      <c r="K369" s="34" t="s">
        <v>136</v>
      </c>
    </row>
    <row r="370" spans="6:11" x14ac:dyDescent="0.2">
      <c r="F370" s="38" t="s">
        <v>1195</v>
      </c>
      <c r="G370" t="s">
        <v>1196</v>
      </c>
      <c r="H370" s="31">
        <v>68006</v>
      </c>
      <c r="I370">
        <v>6.4</v>
      </c>
      <c r="J370" s="34"/>
      <c r="K370" s="34" t="s">
        <v>136</v>
      </c>
    </row>
    <row r="371" spans="6:11" x14ac:dyDescent="0.2">
      <c r="F371" s="38" t="s">
        <v>1197</v>
      </c>
      <c r="G371" t="s">
        <v>1198</v>
      </c>
      <c r="H371" s="31">
        <v>45522</v>
      </c>
      <c r="I371">
        <v>24.2</v>
      </c>
      <c r="J371" s="34"/>
      <c r="K371" s="34" t="s">
        <v>136</v>
      </c>
    </row>
    <row r="372" spans="6:11" x14ac:dyDescent="0.2">
      <c r="F372" s="38" t="s">
        <v>1199</v>
      </c>
      <c r="G372" t="s">
        <v>475</v>
      </c>
      <c r="H372" s="31">
        <v>83375</v>
      </c>
      <c r="I372">
        <v>8.6999999999999993</v>
      </c>
      <c r="J372" s="34"/>
      <c r="K372" s="34" t="s">
        <v>136</v>
      </c>
    </row>
    <row r="373" spans="6:11" x14ac:dyDescent="0.2">
      <c r="F373" s="38" t="s">
        <v>1200</v>
      </c>
      <c r="G373" t="s">
        <v>476</v>
      </c>
      <c r="H373" s="31">
        <v>94409</v>
      </c>
      <c r="I373">
        <v>5.3</v>
      </c>
      <c r="J373" s="34"/>
      <c r="K373" s="34" t="s">
        <v>136</v>
      </c>
    </row>
    <row r="374" spans="6:11" x14ac:dyDescent="0.2">
      <c r="F374" s="38" t="s">
        <v>1201</v>
      </c>
      <c r="G374" t="s">
        <v>477</v>
      </c>
      <c r="H374" s="31">
        <v>81580</v>
      </c>
      <c r="I374">
        <v>12.6</v>
      </c>
      <c r="J374" s="34"/>
      <c r="K374" s="34" t="s">
        <v>136</v>
      </c>
    </row>
    <row r="375" spans="6:11" x14ac:dyDescent="0.2">
      <c r="F375" s="38" t="s">
        <v>1202</v>
      </c>
      <c r="G375" t="s">
        <v>478</v>
      </c>
      <c r="H375" s="31">
        <v>153750</v>
      </c>
      <c r="I375">
        <v>3.9</v>
      </c>
      <c r="J375" s="34"/>
      <c r="K375" s="34" t="s">
        <v>136</v>
      </c>
    </row>
    <row r="376" spans="6:11" x14ac:dyDescent="0.2">
      <c r="F376" s="38" t="s">
        <v>1203</v>
      </c>
      <c r="G376" t="s">
        <v>479</v>
      </c>
      <c r="H376" s="31">
        <v>103750</v>
      </c>
      <c r="I376">
        <v>3.7</v>
      </c>
      <c r="J376" s="34"/>
      <c r="K376" s="34" t="s">
        <v>131</v>
      </c>
    </row>
    <row r="377" spans="6:11" x14ac:dyDescent="0.2">
      <c r="F377" s="38" t="s">
        <v>1204</v>
      </c>
      <c r="G377" t="s">
        <v>480</v>
      </c>
      <c r="H377" s="31">
        <v>92904</v>
      </c>
      <c r="I377">
        <v>4.7</v>
      </c>
      <c r="J377" s="34"/>
      <c r="K377" s="34" t="s">
        <v>131</v>
      </c>
    </row>
    <row r="378" spans="6:11" x14ac:dyDescent="0.2">
      <c r="F378" s="38" t="s">
        <v>1205</v>
      </c>
      <c r="G378" t="s">
        <v>481</v>
      </c>
      <c r="H378" s="31">
        <v>82763</v>
      </c>
      <c r="I378">
        <v>2.2999999999999998</v>
      </c>
      <c r="J378" s="34"/>
      <c r="K378" s="34" t="s">
        <v>136</v>
      </c>
    </row>
    <row r="379" spans="6:11" x14ac:dyDescent="0.2">
      <c r="F379" s="38" t="s">
        <v>1206</v>
      </c>
      <c r="G379" t="s">
        <v>482</v>
      </c>
      <c r="H379" s="31">
        <v>97181</v>
      </c>
      <c r="I379">
        <v>5.0999999999999996</v>
      </c>
      <c r="J379" s="34"/>
      <c r="K379" s="34" t="s">
        <v>136</v>
      </c>
    </row>
    <row r="380" spans="6:11" x14ac:dyDescent="0.2">
      <c r="F380" s="38" t="s">
        <v>1207</v>
      </c>
      <c r="G380" t="s">
        <v>483</v>
      </c>
      <c r="H380" s="31">
        <v>70285</v>
      </c>
      <c r="I380">
        <v>7.1</v>
      </c>
      <c r="J380" s="34"/>
      <c r="K380" s="34" t="s">
        <v>131</v>
      </c>
    </row>
    <row r="381" spans="6:11" x14ac:dyDescent="0.2">
      <c r="F381" s="38" t="s">
        <v>1208</v>
      </c>
      <c r="G381" t="s">
        <v>484</v>
      </c>
      <c r="H381" s="31">
        <v>87560</v>
      </c>
      <c r="I381">
        <v>2</v>
      </c>
      <c r="J381" s="34"/>
      <c r="K381" s="34" t="s">
        <v>131</v>
      </c>
    </row>
    <row r="382" spans="6:11" x14ac:dyDescent="0.2">
      <c r="F382" s="38" t="s">
        <v>1209</v>
      </c>
      <c r="G382" t="s">
        <v>485</v>
      </c>
      <c r="H382" s="31">
        <v>67262</v>
      </c>
      <c r="I382">
        <v>12.6</v>
      </c>
      <c r="J382" s="34"/>
      <c r="K382" s="34" t="s">
        <v>136</v>
      </c>
    </row>
    <row r="383" spans="6:11" x14ac:dyDescent="0.2">
      <c r="F383" s="38" t="s">
        <v>1210</v>
      </c>
      <c r="G383" t="s">
        <v>486</v>
      </c>
      <c r="H383" s="31">
        <v>73214</v>
      </c>
      <c r="I383">
        <v>2</v>
      </c>
      <c r="J383" s="34"/>
      <c r="K383" s="34" t="s">
        <v>136</v>
      </c>
    </row>
    <row r="384" spans="6:11" x14ac:dyDescent="0.2">
      <c r="F384" s="38" t="s">
        <v>1211</v>
      </c>
      <c r="G384" t="s">
        <v>487</v>
      </c>
      <c r="H384" s="31">
        <v>66875</v>
      </c>
      <c r="I384">
        <v>11</v>
      </c>
      <c r="J384" s="34"/>
      <c r="K384" s="34" t="s">
        <v>136</v>
      </c>
    </row>
    <row r="385" spans="6:11" x14ac:dyDescent="0.2">
      <c r="F385" s="38" t="s">
        <v>1212</v>
      </c>
      <c r="G385" t="s">
        <v>488</v>
      </c>
      <c r="H385" s="31">
        <v>98427</v>
      </c>
      <c r="I385">
        <v>1.2</v>
      </c>
      <c r="J385" s="34"/>
      <c r="K385" s="34" t="s">
        <v>136</v>
      </c>
    </row>
    <row r="386" spans="6:11" x14ac:dyDescent="0.2">
      <c r="F386" s="38" t="s">
        <v>1213</v>
      </c>
      <c r="G386" t="s">
        <v>1214</v>
      </c>
      <c r="H386" s="31">
        <v>59035</v>
      </c>
      <c r="I386">
        <v>8.3000000000000007</v>
      </c>
      <c r="J386" s="34"/>
      <c r="K386" s="34" t="s">
        <v>136</v>
      </c>
    </row>
    <row r="387" spans="6:11" x14ac:dyDescent="0.2">
      <c r="F387" s="38" t="s">
        <v>1215</v>
      </c>
      <c r="G387" t="s">
        <v>1216</v>
      </c>
      <c r="H387" s="31">
        <v>42112</v>
      </c>
      <c r="I387">
        <v>21.2</v>
      </c>
      <c r="J387" s="34">
        <v>0.36120000000000002</v>
      </c>
      <c r="K387" s="34" t="s">
        <v>136</v>
      </c>
    </row>
    <row r="388" spans="6:11" x14ac:dyDescent="0.2">
      <c r="F388" s="38" t="s">
        <v>1217</v>
      </c>
      <c r="G388" t="s">
        <v>1218</v>
      </c>
      <c r="H388" s="31">
        <v>82066</v>
      </c>
      <c r="I388">
        <v>3.1</v>
      </c>
      <c r="J388" s="34"/>
      <c r="K388" s="34" t="s">
        <v>136</v>
      </c>
    </row>
    <row r="389" spans="6:11" x14ac:dyDescent="0.2">
      <c r="F389" s="38" t="s">
        <v>1219</v>
      </c>
      <c r="G389" t="s">
        <v>1220</v>
      </c>
      <c r="H389" s="31">
        <v>85313</v>
      </c>
      <c r="I389">
        <v>7.6</v>
      </c>
      <c r="J389" s="34"/>
      <c r="K389" s="34" t="s">
        <v>136</v>
      </c>
    </row>
    <row r="390" spans="6:11" x14ac:dyDescent="0.2">
      <c r="F390" s="38" t="s">
        <v>1221</v>
      </c>
      <c r="G390" t="s">
        <v>1222</v>
      </c>
      <c r="H390" s="31">
        <v>80646</v>
      </c>
      <c r="I390">
        <v>8.4</v>
      </c>
      <c r="J390" s="34"/>
      <c r="K390" s="34" t="s">
        <v>136</v>
      </c>
    </row>
    <row r="391" spans="6:11" x14ac:dyDescent="0.2">
      <c r="F391" s="38" t="s">
        <v>1223</v>
      </c>
      <c r="G391" t="s">
        <v>1224</v>
      </c>
      <c r="H391" s="31">
        <v>66911</v>
      </c>
      <c r="I391">
        <v>3.9</v>
      </c>
      <c r="J391" s="34"/>
      <c r="K391" s="34" t="s">
        <v>136</v>
      </c>
    </row>
    <row r="392" spans="6:11" x14ac:dyDescent="0.2">
      <c r="F392" s="38" t="s">
        <v>1225</v>
      </c>
      <c r="G392" t="s">
        <v>1226</v>
      </c>
      <c r="H392" s="31">
        <v>86364</v>
      </c>
      <c r="I392">
        <v>9.3000000000000007</v>
      </c>
      <c r="J392" s="34"/>
      <c r="K392" s="34" t="s">
        <v>136</v>
      </c>
    </row>
    <row r="393" spans="6:11" x14ac:dyDescent="0.2">
      <c r="F393" s="38" t="s">
        <v>1227</v>
      </c>
      <c r="G393" t="s">
        <v>1228</v>
      </c>
      <c r="H393" s="31">
        <v>65869</v>
      </c>
      <c r="I393">
        <v>10.199999999999999</v>
      </c>
      <c r="J393" s="34"/>
      <c r="K393" s="34" t="s">
        <v>136</v>
      </c>
    </row>
    <row r="394" spans="6:11" x14ac:dyDescent="0.2">
      <c r="F394" s="38" t="s">
        <v>1229</v>
      </c>
      <c r="G394" t="s">
        <v>1230</v>
      </c>
      <c r="H394" s="31">
        <v>72536</v>
      </c>
      <c r="I394">
        <v>4.4000000000000004</v>
      </c>
      <c r="J394" s="34"/>
      <c r="K394" s="34" t="s">
        <v>136</v>
      </c>
    </row>
    <row r="395" spans="6:11" x14ac:dyDescent="0.2">
      <c r="F395" s="38" t="s">
        <v>1231</v>
      </c>
      <c r="G395" t="s">
        <v>1232</v>
      </c>
      <c r="H395" s="31">
        <v>75302</v>
      </c>
      <c r="I395">
        <v>12.2</v>
      </c>
      <c r="J395" s="34"/>
      <c r="K395" s="34" t="s">
        <v>136</v>
      </c>
    </row>
    <row r="396" spans="6:11" x14ac:dyDescent="0.2">
      <c r="F396" s="38" t="s">
        <v>1233</v>
      </c>
      <c r="G396" t="s">
        <v>1234</v>
      </c>
      <c r="H396" s="31">
        <v>89121</v>
      </c>
      <c r="I396">
        <v>2</v>
      </c>
      <c r="J396" s="34"/>
      <c r="K396" s="34" t="s">
        <v>136</v>
      </c>
    </row>
    <row r="397" spans="6:11" x14ac:dyDescent="0.2">
      <c r="F397" s="38" t="s">
        <v>1235</v>
      </c>
      <c r="G397" t="s">
        <v>1236</v>
      </c>
      <c r="H397" s="31">
        <v>83500</v>
      </c>
      <c r="I397">
        <v>5.3</v>
      </c>
      <c r="J397" s="34"/>
      <c r="K397" s="34" t="s">
        <v>136</v>
      </c>
    </row>
    <row r="398" spans="6:11" x14ac:dyDescent="0.2">
      <c r="F398" s="38" t="s">
        <v>1237</v>
      </c>
      <c r="G398" t="s">
        <v>1238</v>
      </c>
      <c r="H398" s="31">
        <v>113997</v>
      </c>
      <c r="I398">
        <v>11.6</v>
      </c>
      <c r="J398" s="34"/>
      <c r="K398" s="34" t="s">
        <v>136</v>
      </c>
    </row>
    <row r="399" spans="6:11" x14ac:dyDescent="0.2">
      <c r="F399" s="38" t="s">
        <v>1239</v>
      </c>
      <c r="G399" t="s">
        <v>1240</v>
      </c>
      <c r="H399" s="31">
        <v>116057</v>
      </c>
      <c r="I399">
        <v>2.6</v>
      </c>
      <c r="J399" s="34"/>
      <c r="K399" s="34" t="s">
        <v>131</v>
      </c>
    </row>
    <row r="400" spans="6:11" x14ac:dyDescent="0.2">
      <c r="F400" s="38" t="s">
        <v>1241</v>
      </c>
      <c r="G400" t="s">
        <v>1242</v>
      </c>
      <c r="H400" s="31">
        <v>104975</v>
      </c>
      <c r="I400">
        <v>5.3</v>
      </c>
      <c r="J400" s="34"/>
      <c r="K400" s="34" t="s">
        <v>136</v>
      </c>
    </row>
    <row r="401" spans="6:11" x14ac:dyDescent="0.2">
      <c r="F401" s="38" t="s">
        <v>1243</v>
      </c>
      <c r="G401" t="s">
        <v>489</v>
      </c>
      <c r="H401" s="31">
        <v>41846</v>
      </c>
      <c r="I401">
        <v>21.4</v>
      </c>
      <c r="J401" s="34"/>
      <c r="K401" s="34" t="s">
        <v>136</v>
      </c>
    </row>
    <row r="402" spans="6:11" x14ac:dyDescent="0.2">
      <c r="F402" s="38" t="s">
        <v>1244</v>
      </c>
      <c r="G402" t="s">
        <v>490</v>
      </c>
      <c r="H402" s="31">
        <v>52958</v>
      </c>
      <c r="I402">
        <v>18.5</v>
      </c>
      <c r="J402" s="34"/>
      <c r="K402" s="34" t="s">
        <v>136</v>
      </c>
    </row>
    <row r="403" spans="6:11" x14ac:dyDescent="0.2">
      <c r="F403" s="38" t="s">
        <v>1245</v>
      </c>
      <c r="G403" t="s">
        <v>491</v>
      </c>
      <c r="H403" s="31">
        <v>43883</v>
      </c>
      <c r="I403">
        <v>15.5</v>
      </c>
      <c r="J403" s="34"/>
      <c r="K403" s="34" t="s">
        <v>136</v>
      </c>
    </row>
    <row r="404" spans="6:11" x14ac:dyDescent="0.2">
      <c r="F404" s="38" t="s">
        <v>1246</v>
      </c>
      <c r="G404" t="s">
        <v>492</v>
      </c>
      <c r="H404" s="31">
        <v>48007</v>
      </c>
      <c r="I404">
        <v>23.9</v>
      </c>
      <c r="J404" s="34"/>
      <c r="K404" s="34" t="s">
        <v>136</v>
      </c>
    </row>
    <row r="405" spans="6:11" x14ac:dyDescent="0.2">
      <c r="F405" s="38" t="s">
        <v>1247</v>
      </c>
      <c r="G405" t="s">
        <v>493</v>
      </c>
      <c r="H405" s="31">
        <v>88668</v>
      </c>
      <c r="I405">
        <v>6</v>
      </c>
      <c r="J405" s="34"/>
      <c r="K405" s="34" t="s">
        <v>136</v>
      </c>
    </row>
    <row r="406" spans="6:11" x14ac:dyDescent="0.2">
      <c r="F406" s="38" t="s">
        <v>1248</v>
      </c>
      <c r="G406" t="s">
        <v>494</v>
      </c>
      <c r="H406" s="31">
        <v>75066</v>
      </c>
      <c r="I406">
        <v>11.1</v>
      </c>
      <c r="J406" s="34"/>
      <c r="K406" s="34" t="s">
        <v>131</v>
      </c>
    </row>
    <row r="407" spans="6:11" x14ac:dyDescent="0.2">
      <c r="F407" s="38" t="s">
        <v>1249</v>
      </c>
      <c r="G407" t="s">
        <v>495</v>
      </c>
      <c r="H407" s="31">
        <v>92049</v>
      </c>
      <c r="I407">
        <v>1.9</v>
      </c>
      <c r="J407" s="34"/>
      <c r="K407" s="34" t="s">
        <v>136</v>
      </c>
    </row>
    <row r="408" spans="6:11" x14ac:dyDescent="0.2">
      <c r="F408" s="38" t="s">
        <v>1250</v>
      </c>
      <c r="G408" t="s">
        <v>496</v>
      </c>
      <c r="H408" s="31">
        <v>73241</v>
      </c>
      <c r="I408">
        <v>16.5</v>
      </c>
      <c r="J408" s="34"/>
      <c r="K408" s="34" t="s">
        <v>136</v>
      </c>
    </row>
    <row r="409" spans="6:11" x14ac:dyDescent="0.2">
      <c r="F409" s="38" t="s">
        <v>1251</v>
      </c>
      <c r="G409" t="s">
        <v>497</v>
      </c>
      <c r="H409" s="31">
        <v>49595</v>
      </c>
      <c r="I409">
        <v>9.8000000000000007</v>
      </c>
      <c r="J409" s="34"/>
      <c r="K409" s="34" t="s">
        <v>131</v>
      </c>
    </row>
    <row r="410" spans="6:11" x14ac:dyDescent="0.2">
      <c r="F410" s="38" t="s">
        <v>1252</v>
      </c>
      <c r="G410" t="s">
        <v>498</v>
      </c>
      <c r="H410" s="31">
        <v>70938</v>
      </c>
      <c r="I410">
        <v>11.5</v>
      </c>
      <c r="J410" s="34"/>
      <c r="K410" s="34" t="s">
        <v>136</v>
      </c>
    </row>
    <row r="411" spans="6:11" x14ac:dyDescent="0.2">
      <c r="F411" s="38" t="s">
        <v>1253</v>
      </c>
      <c r="G411" t="s">
        <v>499</v>
      </c>
      <c r="H411" s="31">
        <v>55417</v>
      </c>
      <c r="I411">
        <v>9.8000000000000007</v>
      </c>
      <c r="J411" s="34"/>
      <c r="K411" s="34" t="s">
        <v>136</v>
      </c>
    </row>
    <row r="412" spans="6:11" x14ac:dyDescent="0.2">
      <c r="F412" s="38" t="s">
        <v>1254</v>
      </c>
      <c r="G412" t="s">
        <v>500</v>
      </c>
      <c r="H412" s="31">
        <v>119063</v>
      </c>
      <c r="I412">
        <v>4.0999999999999996</v>
      </c>
      <c r="J412" s="34"/>
      <c r="K412" s="34" t="s">
        <v>136</v>
      </c>
    </row>
    <row r="413" spans="6:11" x14ac:dyDescent="0.2">
      <c r="F413" s="38" t="s">
        <v>1255</v>
      </c>
      <c r="G413" t="s">
        <v>501</v>
      </c>
      <c r="H413" s="31">
        <v>150903</v>
      </c>
      <c r="I413">
        <v>0.3</v>
      </c>
      <c r="J413" s="34"/>
      <c r="K413" s="34" t="s">
        <v>136</v>
      </c>
    </row>
    <row r="414" spans="6:11" x14ac:dyDescent="0.2">
      <c r="F414" s="38" t="s">
        <v>1256</v>
      </c>
      <c r="G414" t="s">
        <v>502</v>
      </c>
      <c r="H414" s="31">
        <v>120515</v>
      </c>
      <c r="I414">
        <v>8.8000000000000007</v>
      </c>
      <c r="J414" s="34"/>
      <c r="K414" s="34" t="s">
        <v>136</v>
      </c>
    </row>
    <row r="415" spans="6:11" x14ac:dyDescent="0.2">
      <c r="F415" s="38" t="s">
        <v>1257</v>
      </c>
      <c r="G415" t="s">
        <v>1258</v>
      </c>
      <c r="H415" s="31">
        <v>70497</v>
      </c>
      <c r="I415">
        <v>14.6</v>
      </c>
      <c r="J415" s="34"/>
      <c r="K415" s="34" t="s">
        <v>136</v>
      </c>
    </row>
    <row r="416" spans="6:11" x14ac:dyDescent="0.2">
      <c r="F416" s="38" t="s">
        <v>1259</v>
      </c>
      <c r="G416" t="s">
        <v>1260</v>
      </c>
      <c r="H416" s="31">
        <v>94326</v>
      </c>
      <c r="I416">
        <v>8.5</v>
      </c>
      <c r="J416" s="34"/>
      <c r="K416" s="34" t="s">
        <v>136</v>
      </c>
    </row>
    <row r="417" spans="6:11" x14ac:dyDescent="0.2">
      <c r="F417" s="38" t="s">
        <v>1261</v>
      </c>
      <c r="G417" t="s">
        <v>1262</v>
      </c>
      <c r="H417" s="31">
        <v>89337</v>
      </c>
      <c r="I417">
        <v>9.4</v>
      </c>
      <c r="J417" s="34"/>
      <c r="K417" s="34" t="s">
        <v>136</v>
      </c>
    </row>
    <row r="418" spans="6:11" x14ac:dyDescent="0.2">
      <c r="F418" s="38" t="s">
        <v>1263</v>
      </c>
      <c r="G418" t="s">
        <v>1264</v>
      </c>
      <c r="H418" s="31">
        <v>83158</v>
      </c>
      <c r="I418">
        <v>8.6</v>
      </c>
      <c r="J418" s="34"/>
      <c r="K418" s="34" t="s">
        <v>131</v>
      </c>
    </row>
    <row r="419" spans="6:11" x14ac:dyDescent="0.2">
      <c r="F419" s="38" t="s">
        <v>1265</v>
      </c>
      <c r="G419" t="s">
        <v>1266</v>
      </c>
      <c r="H419" s="31">
        <v>122143</v>
      </c>
      <c r="I419">
        <v>3.8</v>
      </c>
      <c r="J419" s="34"/>
      <c r="K419" s="34" t="s">
        <v>136</v>
      </c>
    </row>
    <row r="420" spans="6:11" x14ac:dyDescent="0.2">
      <c r="F420" s="38" t="s">
        <v>1267</v>
      </c>
      <c r="G420" t="s">
        <v>1268</v>
      </c>
      <c r="H420" s="31">
        <v>126202</v>
      </c>
      <c r="I420">
        <v>6.7</v>
      </c>
      <c r="J420" s="34"/>
      <c r="K420" s="34" t="s">
        <v>136</v>
      </c>
    </row>
    <row r="421" spans="6:11" x14ac:dyDescent="0.2">
      <c r="F421" s="38" t="s">
        <v>1269</v>
      </c>
      <c r="G421" t="s">
        <v>503</v>
      </c>
      <c r="H421" s="31">
        <v>80696</v>
      </c>
      <c r="I421">
        <v>6.8</v>
      </c>
      <c r="J421" s="34"/>
      <c r="K421" s="34" t="s">
        <v>136</v>
      </c>
    </row>
    <row r="422" spans="6:11" x14ac:dyDescent="0.2">
      <c r="F422" s="38" t="s">
        <v>1270</v>
      </c>
      <c r="G422" t="s">
        <v>504</v>
      </c>
      <c r="H422" s="31">
        <v>52782</v>
      </c>
      <c r="I422">
        <v>17.399999999999999</v>
      </c>
      <c r="J422" s="34"/>
      <c r="K422" s="34" t="s">
        <v>136</v>
      </c>
    </row>
    <row r="423" spans="6:11" x14ac:dyDescent="0.2">
      <c r="F423" s="38" t="s">
        <v>1271</v>
      </c>
      <c r="G423" t="s">
        <v>505</v>
      </c>
      <c r="H423" s="31">
        <v>122269</v>
      </c>
      <c r="I423">
        <v>1.8</v>
      </c>
      <c r="J423" s="34"/>
      <c r="K423" s="34" t="s">
        <v>136</v>
      </c>
    </row>
    <row r="424" spans="6:11" x14ac:dyDescent="0.2">
      <c r="F424" s="38" t="s">
        <v>1272</v>
      </c>
      <c r="G424" t="s">
        <v>506</v>
      </c>
      <c r="H424" s="31">
        <v>125337</v>
      </c>
      <c r="I424">
        <v>6.8</v>
      </c>
      <c r="J424" s="34"/>
      <c r="K424" s="34" t="s">
        <v>136</v>
      </c>
    </row>
    <row r="425" spans="6:11" x14ac:dyDescent="0.2">
      <c r="F425" s="38" t="s">
        <v>1273</v>
      </c>
      <c r="G425" t="s">
        <v>507</v>
      </c>
      <c r="H425" s="31">
        <v>73047</v>
      </c>
      <c r="I425">
        <v>10.3</v>
      </c>
      <c r="J425" s="34"/>
      <c r="K425" s="34" t="s">
        <v>136</v>
      </c>
    </row>
    <row r="426" spans="6:11" x14ac:dyDescent="0.2">
      <c r="F426" s="38" t="s">
        <v>1274</v>
      </c>
      <c r="G426" t="s">
        <v>508</v>
      </c>
      <c r="H426" s="31">
        <v>129151</v>
      </c>
      <c r="I426">
        <v>6.2</v>
      </c>
      <c r="J426" s="34"/>
      <c r="K426" s="34" t="s">
        <v>136</v>
      </c>
    </row>
    <row r="427" spans="6:11" x14ac:dyDescent="0.2">
      <c r="F427" s="38" t="s">
        <v>1275</v>
      </c>
      <c r="G427" t="s">
        <v>1276</v>
      </c>
      <c r="H427" s="31">
        <v>46767</v>
      </c>
      <c r="I427">
        <v>9.8000000000000007</v>
      </c>
      <c r="J427" s="34"/>
      <c r="K427" s="34" t="s">
        <v>136</v>
      </c>
    </row>
    <row r="428" spans="6:11" x14ac:dyDescent="0.2">
      <c r="F428" s="38" t="s">
        <v>1277</v>
      </c>
      <c r="G428" t="s">
        <v>1278</v>
      </c>
      <c r="H428" s="31">
        <v>100801</v>
      </c>
      <c r="I428">
        <v>0.7</v>
      </c>
      <c r="J428" s="34"/>
      <c r="K428" s="34" t="s">
        <v>136</v>
      </c>
    </row>
    <row r="429" spans="6:11" x14ac:dyDescent="0.2">
      <c r="F429" s="38" t="s">
        <v>1279</v>
      </c>
      <c r="G429" t="s">
        <v>509</v>
      </c>
      <c r="H429" s="31">
        <v>76346</v>
      </c>
      <c r="I429">
        <v>15</v>
      </c>
      <c r="J429" s="34"/>
      <c r="K429" s="34" t="s">
        <v>136</v>
      </c>
    </row>
    <row r="430" spans="6:11" x14ac:dyDescent="0.2">
      <c r="F430" s="38" t="s">
        <v>1280</v>
      </c>
      <c r="G430" t="s">
        <v>510</v>
      </c>
      <c r="H430" s="31">
        <v>53860</v>
      </c>
      <c r="I430">
        <v>8.6999999999999993</v>
      </c>
      <c r="J430" s="34"/>
      <c r="K430" s="34" t="s">
        <v>136</v>
      </c>
    </row>
    <row r="431" spans="6:11" x14ac:dyDescent="0.2">
      <c r="F431" s="38" t="s">
        <v>1281</v>
      </c>
      <c r="G431" t="s">
        <v>511</v>
      </c>
      <c r="H431" s="31">
        <v>77939</v>
      </c>
      <c r="I431">
        <v>3</v>
      </c>
      <c r="J431" s="34"/>
      <c r="K431" s="34" t="s">
        <v>136</v>
      </c>
    </row>
    <row r="432" spans="6:11" x14ac:dyDescent="0.2">
      <c r="F432" s="38" t="s">
        <v>1282</v>
      </c>
      <c r="G432" t="s">
        <v>512</v>
      </c>
      <c r="H432" s="31">
        <v>71544</v>
      </c>
      <c r="I432">
        <v>7.6</v>
      </c>
      <c r="J432" s="34"/>
      <c r="K432" s="34" t="s">
        <v>136</v>
      </c>
    </row>
    <row r="433" spans="6:11" x14ac:dyDescent="0.2">
      <c r="F433" s="38" t="s">
        <v>1283</v>
      </c>
      <c r="G433" t="s">
        <v>513</v>
      </c>
      <c r="H433" s="31">
        <v>69391</v>
      </c>
      <c r="I433">
        <v>4.5999999999999996</v>
      </c>
      <c r="J433" s="34"/>
      <c r="K433" s="34" t="s">
        <v>136</v>
      </c>
    </row>
    <row r="434" spans="6:11" x14ac:dyDescent="0.2">
      <c r="F434" s="38" t="s">
        <v>1284</v>
      </c>
      <c r="G434" t="s">
        <v>514</v>
      </c>
      <c r="H434" s="31">
        <v>67727</v>
      </c>
      <c r="I434">
        <v>19</v>
      </c>
      <c r="J434" s="34"/>
      <c r="K434" s="34" t="s">
        <v>136</v>
      </c>
    </row>
    <row r="435" spans="6:11" x14ac:dyDescent="0.2">
      <c r="F435" s="38" t="s">
        <v>1285</v>
      </c>
      <c r="G435" t="s">
        <v>515</v>
      </c>
      <c r="H435" s="31">
        <v>62292</v>
      </c>
      <c r="I435">
        <v>11.9</v>
      </c>
      <c r="J435" s="34"/>
      <c r="K435" s="34" t="s">
        <v>136</v>
      </c>
    </row>
    <row r="436" spans="6:11" x14ac:dyDescent="0.2">
      <c r="F436" s="38" t="s">
        <v>1286</v>
      </c>
      <c r="G436" t="s">
        <v>516</v>
      </c>
      <c r="H436" s="31">
        <v>61875</v>
      </c>
      <c r="I436">
        <v>16.8</v>
      </c>
      <c r="J436" s="34"/>
      <c r="K436" s="34" t="s">
        <v>136</v>
      </c>
    </row>
    <row r="437" spans="6:11" x14ac:dyDescent="0.2">
      <c r="F437" s="38" t="s">
        <v>1287</v>
      </c>
      <c r="G437" t="s">
        <v>517</v>
      </c>
      <c r="H437" s="31">
        <v>87222</v>
      </c>
      <c r="I437">
        <v>7.4</v>
      </c>
      <c r="J437" s="34"/>
      <c r="K437" s="34" t="s">
        <v>136</v>
      </c>
    </row>
    <row r="438" spans="6:11" x14ac:dyDescent="0.2">
      <c r="F438" s="38" t="s">
        <v>1288</v>
      </c>
      <c r="G438" t="s">
        <v>518</v>
      </c>
      <c r="H438" s="31">
        <v>98721</v>
      </c>
      <c r="I438">
        <v>3.9</v>
      </c>
      <c r="J438" s="34"/>
      <c r="K438" s="34" t="s">
        <v>136</v>
      </c>
    </row>
    <row r="439" spans="6:11" x14ac:dyDescent="0.2">
      <c r="F439" s="38" t="s">
        <v>1289</v>
      </c>
      <c r="G439" t="s">
        <v>519</v>
      </c>
      <c r="H439" s="31">
        <v>78590</v>
      </c>
      <c r="I439">
        <v>8.5</v>
      </c>
      <c r="J439" s="34"/>
      <c r="K439" s="34" t="s">
        <v>136</v>
      </c>
    </row>
    <row r="440" spans="6:11" x14ac:dyDescent="0.2">
      <c r="F440" s="38" t="s">
        <v>1290</v>
      </c>
      <c r="G440" t="s">
        <v>520</v>
      </c>
      <c r="H440" s="31">
        <v>86579</v>
      </c>
      <c r="I440">
        <v>8.4</v>
      </c>
      <c r="J440" s="34"/>
      <c r="K440" s="34" t="s">
        <v>136</v>
      </c>
    </row>
    <row r="441" spans="6:11" x14ac:dyDescent="0.2">
      <c r="F441" s="38" t="s">
        <v>1291</v>
      </c>
      <c r="G441" t="s">
        <v>521</v>
      </c>
      <c r="H441" s="31">
        <v>116350</v>
      </c>
      <c r="I441">
        <v>4</v>
      </c>
      <c r="J441" s="34"/>
      <c r="K441" s="34" t="s">
        <v>136</v>
      </c>
    </row>
    <row r="442" spans="6:11" x14ac:dyDescent="0.2">
      <c r="F442" s="38" t="s">
        <v>1292</v>
      </c>
      <c r="G442" t="s">
        <v>522</v>
      </c>
      <c r="H442" s="31">
        <v>86977</v>
      </c>
      <c r="I442">
        <v>7.6</v>
      </c>
      <c r="J442" s="34"/>
      <c r="K442" s="34" t="s">
        <v>136</v>
      </c>
    </row>
    <row r="443" spans="6:11" x14ac:dyDescent="0.2">
      <c r="F443" s="38" t="s">
        <v>1293</v>
      </c>
      <c r="G443" t="s">
        <v>523</v>
      </c>
      <c r="H443" s="31">
        <v>48413</v>
      </c>
      <c r="I443">
        <v>13.6</v>
      </c>
      <c r="J443" s="34"/>
      <c r="K443" s="34" t="s">
        <v>136</v>
      </c>
    </row>
    <row r="444" spans="6:11" x14ac:dyDescent="0.2">
      <c r="F444" s="38" t="s">
        <v>1294</v>
      </c>
      <c r="G444" t="s">
        <v>524</v>
      </c>
      <c r="H444" s="31">
        <v>80820</v>
      </c>
      <c r="I444">
        <v>0.8</v>
      </c>
      <c r="J444" s="34"/>
      <c r="K444" s="34" t="s">
        <v>136</v>
      </c>
    </row>
    <row r="445" spans="6:11" x14ac:dyDescent="0.2">
      <c r="F445" s="38" t="s">
        <v>1295</v>
      </c>
      <c r="G445" t="s">
        <v>525</v>
      </c>
      <c r="H445" s="31">
        <v>69408</v>
      </c>
      <c r="I445">
        <v>6.4</v>
      </c>
      <c r="J445" s="34"/>
      <c r="K445" s="34" t="s">
        <v>136</v>
      </c>
    </row>
    <row r="446" spans="6:11" x14ac:dyDescent="0.2">
      <c r="F446" s="38" t="s">
        <v>1296</v>
      </c>
      <c r="G446" t="s">
        <v>526</v>
      </c>
      <c r="H446" s="31">
        <v>69850</v>
      </c>
      <c r="I446">
        <v>13.4</v>
      </c>
      <c r="J446" s="34"/>
      <c r="K446" s="34" t="s">
        <v>136</v>
      </c>
    </row>
    <row r="447" spans="6:11" x14ac:dyDescent="0.2">
      <c r="F447" s="38" t="s">
        <v>1297</v>
      </c>
      <c r="G447" t="s">
        <v>527</v>
      </c>
      <c r="H447" s="31">
        <v>102500</v>
      </c>
      <c r="I447">
        <v>2.5</v>
      </c>
      <c r="J447" s="34"/>
      <c r="K447" s="34" t="s">
        <v>136</v>
      </c>
    </row>
    <row r="448" spans="6:11" x14ac:dyDescent="0.2">
      <c r="F448" s="38" t="s">
        <v>1298</v>
      </c>
      <c r="G448" t="s">
        <v>528</v>
      </c>
      <c r="H448" s="31">
        <v>55469</v>
      </c>
      <c r="I448">
        <v>20.9</v>
      </c>
      <c r="J448" s="34">
        <v>0.2351</v>
      </c>
      <c r="K448" s="34" t="s">
        <v>136</v>
      </c>
    </row>
    <row r="449" spans="6:11" x14ac:dyDescent="0.2">
      <c r="F449" s="38" t="s">
        <v>1299</v>
      </c>
      <c r="G449" t="s">
        <v>529</v>
      </c>
      <c r="H449" s="31">
        <v>77993</v>
      </c>
      <c r="I449">
        <v>11.2</v>
      </c>
      <c r="J449" s="34"/>
      <c r="K449" s="34" t="s">
        <v>136</v>
      </c>
    </row>
    <row r="450" spans="6:11" x14ac:dyDescent="0.2">
      <c r="F450" s="38" t="s">
        <v>1300</v>
      </c>
      <c r="G450" t="s">
        <v>530</v>
      </c>
      <c r="H450" s="31">
        <v>108750</v>
      </c>
      <c r="I450">
        <v>12.6</v>
      </c>
      <c r="J450" s="34"/>
      <c r="K450" s="34" t="s">
        <v>136</v>
      </c>
    </row>
    <row r="451" spans="6:11" x14ac:dyDescent="0.2">
      <c r="F451" s="38" t="s">
        <v>1301</v>
      </c>
      <c r="G451" t="s">
        <v>531</v>
      </c>
      <c r="H451" s="31">
        <v>100654</v>
      </c>
      <c r="I451">
        <v>0.7</v>
      </c>
      <c r="J451" s="34"/>
      <c r="K451" s="34" t="s">
        <v>136</v>
      </c>
    </row>
    <row r="452" spans="6:11" x14ac:dyDescent="0.2">
      <c r="F452" s="38" t="s">
        <v>1302</v>
      </c>
      <c r="G452" t="s">
        <v>532</v>
      </c>
      <c r="H452" s="31">
        <v>117188</v>
      </c>
      <c r="I452">
        <v>0.2</v>
      </c>
      <c r="J452" s="34"/>
      <c r="K452" s="34" t="s">
        <v>136</v>
      </c>
    </row>
    <row r="453" spans="6:11" x14ac:dyDescent="0.2">
      <c r="F453" s="38" t="s">
        <v>1303</v>
      </c>
      <c r="G453" t="s">
        <v>533</v>
      </c>
      <c r="H453" s="31">
        <v>74828</v>
      </c>
      <c r="I453">
        <v>6.3</v>
      </c>
      <c r="J453" s="34"/>
      <c r="K453" s="34" t="s">
        <v>136</v>
      </c>
    </row>
    <row r="454" spans="6:11" x14ac:dyDescent="0.2">
      <c r="F454" s="38" t="s">
        <v>1304</v>
      </c>
      <c r="G454" t="s">
        <v>534</v>
      </c>
      <c r="H454" s="31">
        <v>51120</v>
      </c>
      <c r="I454">
        <v>19.7</v>
      </c>
      <c r="J454" s="34"/>
      <c r="K454" s="34" t="s">
        <v>136</v>
      </c>
    </row>
    <row r="455" spans="6:11" x14ac:dyDescent="0.2">
      <c r="F455" s="38" t="s">
        <v>1305</v>
      </c>
      <c r="G455" t="s">
        <v>1306</v>
      </c>
      <c r="H455" s="31">
        <v>106969</v>
      </c>
      <c r="I455">
        <v>6.7</v>
      </c>
      <c r="J455" s="34"/>
      <c r="K455" s="34" t="s">
        <v>136</v>
      </c>
    </row>
    <row r="456" spans="6:11" x14ac:dyDescent="0.2">
      <c r="F456" s="38" t="s">
        <v>1307</v>
      </c>
      <c r="G456" t="s">
        <v>1308</v>
      </c>
      <c r="H456" s="31">
        <v>114044</v>
      </c>
      <c r="I456">
        <v>4.0999999999999996</v>
      </c>
      <c r="J456" s="34"/>
      <c r="K456" s="34" t="s">
        <v>136</v>
      </c>
    </row>
    <row r="457" spans="6:11" x14ac:dyDescent="0.2">
      <c r="F457" s="38" t="s">
        <v>1309</v>
      </c>
      <c r="G457" t="s">
        <v>1310</v>
      </c>
      <c r="H457" s="31">
        <v>54917</v>
      </c>
      <c r="I457">
        <v>21.5</v>
      </c>
      <c r="J457" s="34"/>
      <c r="K457" s="34" t="s">
        <v>136</v>
      </c>
    </row>
    <row r="458" spans="6:11" x14ac:dyDescent="0.2">
      <c r="F458" s="38" t="s">
        <v>1311</v>
      </c>
      <c r="G458" t="s">
        <v>1312</v>
      </c>
      <c r="H458" s="31">
        <v>52667</v>
      </c>
      <c r="I458">
        <v>7.2</v>
      </c>
      <c r="J458" s="34"/>
      <c r="K458" s="34" t="s">
        <v>136</v>
      </c>
    </row>
    <row r="459" spans="6:11" x14ac:dyDescent="0.2">
      <c r="F459" s="38" t="s">
        <v>1313</v>
      </c>
      <c r="G459" t="s">
        <v>1314</v>
      </c>
      <c r="H459" s="31">
        <v>58611</v>
      </c>
      <c r="I459">
        <v>17</v>
      </c>
      <c r="J459" s="34"/>
      <c r="K459" s="34" t="s">
        <v>136</v>
      </c>
    </row>
    <row r="460" spans="6:11" x14ac:dyDescent="0.2">
      <c r="F460" s="38" t="s">
        <v>1315</v>
      </c>
      <c r="G460" t="s">
        <v>1316</v>
      </c>
      <c r="H460" s="31">
        <v>52926</v>
      </c>
      <c r="I460">
        <v>9.6999999999999993</v>
      </c>
      <c r="J460" s="34"/>
      <c r="K460" s="34" t="s">
        <v>136</v>
      </c>
    </row>
    <row r="461" spans="6:11" x14ac:dyDescent="0.2">
      <c r="F461" s="38" t="s">
        <v>1317</v>
      </c>
      <c r="G461" t="s">
        <v>1318</v>
      </c>
      <c r="H461" s="31">
        <v>71076</v>
      </c>
      <c r="I461">
        <v>18.2</v>
      </c>
      <c r="J461" s="34"/>
      <c r="K461" s="34" t="s">
        <v>136</v>
      </c>
    </row>
    <row r="462" spans="6:11" x14ac:dyDescent="0.2">
      <c r="F462" s="38" t="s">
        <v>1319</v>
      </c>
      <c r="G462" t="s">
        <v>1320</v>
      </c>
      <c r="H462" s="31">
        <v>67484</v>
      </c>
      <c r="I462">
        <v>25</v>
      </c>
      <c r="J462" s="34"/>
      <c r="K462" s="34" t="s">
        <v>136</v>
      </c>
    </row>
    <row r="463" spans="6:11" x14ac:dyDescent="0.2">
      <c r="F463" s="38" t="s">
        <v>1321</v>
      </c>
      <c r="G463" t="s">
        <v>1322</v>
      </c>
      <c r="H463" s="31">
        <v>111250</v>
      </c>
      <c r="I463">
        <v>6.1</v>
      </c>
      <c r="J463" s="34"/>
      <c r="K463" s="34" t="s">
        <v>136</v>
      </c>
    </row>
    <row r="464" spans="6:11" x14ac:dyDescent="0.2">
      <c r="F464" s="38" t="s">
        <v>1323</v>
      </c>
      <c r="G464" t="s">
        <v>1324</v>
      </c>
      <c r="H464" s="31">
        <v>104663</v>
      </c>
      <c r="I464">
        <v>0.5</v>
      </c>
      <c r="J464" s="34"/>
      <c r="K464" s="34" t="s">
        <v>136</v>
      </c>
    </row>
    <row r="465" spans="6:11" x14ac:dyDescent="0.2">
      <c r="F465" s="38" t="s">
        <v>1325</v>
      </c>
      <c r="G465" t="s">
        <v>1326</v>
      </c>
      <c r="H465" s="31">
        <v>95347</v>
      </c>
      <c r="I465">
        <v>0.4</v>
      </c>
      <c r="J465" s="34"/>
      <c r="K465" s="34" t="s">
        <v>136</v>
      </c>
    </row>
    <row r="466" spans="6:11" x14ac:dyDescent="0.2">
      <c r="F466" s="38" t="s">
        <v>1327</v>
      </c>
      <c r="G466" t="s">
        <v>1328</v>
      </c>
      <c r="H466" s="31">
        <v>121992</v>
      </c>
      <c r="I466">
        <v>3</v>
      </c>
      <c r="J466" s="34"/>
      <c r="K466" s="34" t="s">
        <v>136</v>
      </c>
    </row>
    <row r="467" spans="6:11" x14ac:dyDescent="0.2">
      <c r="F467" s="38" t="s">
        <v>1329</v>
      </c>
      <c r="G467" t="s">
        <v>1330</v>
      </c>
      <c r="H467" s="31">
        <v>166384</v>
      </c>
      <c r="I467">
        <v>1.2</v>
      </c>
      <c r="J467" s="34"/>
      <c r="K467" s="34" t="s">
        <v>136</v>
      </c>
    </row>
    <row r="468" spans="6:11" x14ac:dyDescent="0.2">
      <c r="F468" s="38" t="s">
        <v>1331</v>
      </c>
      <c r="G468" t="s">
        <v>1332</v>
      </c>
      <c r="H468" s="31">
        <v>88855</v>
      </c>
      <c r="I468">
        <v>7.8</v>
      </c>
      <c r="J468" s="34"/>
      <c r="K468" s="34" t="s">
        <v>136</v>
      </c>
    </row>
    <row r="469" spans="6:11" x14ac:dyDescent="0.2">
      <c r="F469" s="38" t="s">
        <v>1333</v>
      </c>
      <c r="G469" t="s">
        <v>1334</v>
      </c>
      <c r="H469" s="31">
        <v>93167</v>
      </c>
      <c r="I469">
        <v>0.6</v>
      </c>
      <c r="J469" s="34"/>
      <c r="K469" s="34" t="s">
        <v>136</v>
      </c>
    </row>
    <row r="470" spans="6:11" x14ac:dyDescent="0.2">
      <c r="F470" s="38" t="s">
        <v>1335</v>
      </c>
      <c r="G470" t="s">
        <v>1336</v>
      </c>
      <c r="H470" s="31">
        <v>41689</v>
      </c>
      <c r="I470">
        <v>15.7</v>
      </c>
      <c r="J470" s="34"/>
      <c r="K470" s="34" t="s">
        <v>136</v>
      </c>
    </row>
    <row r="471" spans="6:11" x14ac:dyDescent="0.2">
      <c r="F471" s="38" t="s">
        <v>1337</v>
      </c>
      <c r="G471" t="s">
        <v>1338</v>
      </c>
      <c r="H471" s="31">
        <v>54500</v>
      </c>
      <c r="I471">
        <v>18.399999999999999</v>
      </c>
      <c r="J471" s="34">
        <v>0.50929999999999997</v>
      </c>
      <c r="K471" s="34" t="s">
        <v>136</v>
      </c>
    </row>
    <row r="472" spans="6:11" x14ac:dyDescent="0.2">
      <c r="F472" s="38" t="s">
        <v>1339</v>
      </c>
      <c r="G472" t="s">
        <v>1340</v>
      </c>
      <c r="H472" s="31">
        <v>57870</v>
      </c>
      <c r="I472">
        <v>6.4</v>
      </c>
      <c r="J472" s="34"/>
      <c r="K472" s="34" t="s">
        <v>136</v>
      </c>
    </row>
    <row r="473" spans="6:11" x14ac:dyDescent="0.2">
      <c r="F473" s="38" t="s">
        <v>1341</v>
      </c>
      <c r="G473" t="s">
        <v>1342</v>
      </c>
      <c r="H473" s="31">
        <v>73158</v>
      </c>
      <c r="I473">
        <v>3.6</v>
      </c>
      <c r="J473" s="34"/>
      <c r="K473" s="34" t="s">
        <v>136</v>
      </c>
    </row>
    <row r="474" spans="6:11" x14ac:dyDescent="0.2">
      <c r="F474" s="38" t="s">
        <v>1343</v>
      </c>
      <c r="G474" t="s">
        <v>1344</v>
      </c>
      <c r="H474" s="31">
        <v>70682</v>
      </c>
      <c r="I474">
        <v>2.4</v>
      </c>
      <c r="J474" s="34"/>
      <c r="K474" s="34" t="s">
        <v>136</v>
      </c>
    </row>
    <row r="475" spans="6:11" x14ac:dyDescent="0.2">
      <c r="F475" s="38" t="s">
        <v>1345</v>
      </c>
      <c r="G475" t="s">
        <v>1346</v>
      </c>
      <c r="H475" s="31">
        <v>108129</v>
      </c>
      <c r="I475">
        <v>0.8</v>
      </c>
      <c r="J475" s="34"/>
      <c r="K475" s="34" t="s">
        <v>136</v>
      </c>
    </row>
    <row r="476" spans="6:11" x14ac:dyDescent="0.2">
      <c r="F476" s="38" t="s">
        <v>1347</v>
      </c>
      <c r="G476" t="s">
        <v>1348</v>
      </c>
      <c r="H476" s="31" t="s">
        <v>423</v>
      </c>
      <c r="I476">
        <v>21.4</v>
      </c>
      <c r="J476" s="34"/>
      <c r="K476" s="34" t="s">
        <v>136</v>
      </c>
    </row>
    <row r="477" spans="6:11" x14ac:dyDescent="0.2">
      <c r="F477" s="38" t="s">
        <v>1349</v>
      </c>
      <c r="G477" t="s">
        <v>1350</v>
      </c>
      <c r="H477" s="31">
        <v>46328</v>
      </c>
      <c r="I477">
        <v>17.7</v>
      </c>
      <c r="J477" s="34">
        <v>0.4224</v>
      </c>
      <c r="K477" s="34" t="s">
        <v>136</v>
      </c>
    </row>
    <row r="478" spans="6:11" x14ac:dyDescent="0.2">
      <c r="F478" s="38" t="s">
        <v>1351</v>
      </c>
      <c r="G478" t="s">
        <v>1352</v>
      </c>
      <c r="H478" s="31">
        <v>40917</v>
      </c>
      <c r="I478">
        <v>21.2</v>
      </c>
      <c r="J478" s="34"/>
      <c r="K478" s="34" t="s">
        <v>136</v>
      </c>
    </row>
    <row r="479" spans="6:11" x14ac:dyDescent="0.2">
      <c r="F479" s="38" t="s">
        <v>1353</v>
      </c>
      <c r="G479" t="s">
        <v>535</v>
      </c>
      <c r="H479" s="31">
        <v>64375</v>
      </c>
      <c r="I479">
        <v>3.2</v>
      </c>
      <c r="J479" s="34"/>
      <c r="K479" s="34" t="s">
        <v>136</v>
      </c>
    </row>
    <row r="480" spans="6:11" x14ac:dyDescent="0.2">
      <c r="F480" s="38" t="s">
        <v>1354</v>
      </c>
      <c r="G480" t="s">
        <v>536</v>
      </c>
      <c r="H480" s="31">
        <v>42451</v>
      </c>
      <c r="I480">
        <v>14</v>
      </c>
      <c r="J480" s="34"/>
      <c r="K480" s="34" t="s">
        <v>136</v>
      </c>
    </row>
    <row r="481" spans="6:11" x14ac:dyDescent="0.2">
      <c r="F481" s="38" t="s">
        <v>1355</v>
      </c>
      <c r="G481" t="s">
        <v>537</v>
      </c>
      <c r="H481" s="31">
        <v>84297</v>
      </c>
      <c r="I481">
        <v>6</v>
      </c>
      <c r="J481" s="34"/>
      <c r="K481" s="34" t="s">
        <v>136</v>
      </c>
    </row>
    <row r="482" spans="6:11" x14ac:dyDescent="0.2">
      <c r="F482" s="38" t="s">
        <v>1356</v>
      </c>
      <c r="G482" t="s">
        <v>538</v>
      </c>
      <c r="H482" s="31">
        <v>132500</v>
      </c>
      <c r="I482">
        <v>7.1</v>
      </c>
      <c r="J482" s="34"/>
      <c r="K482" s="34" t="s">
        <v>136</v>
      </c>
    </row>
    <row r="483" spans="6:11" x14ac:dyDescent="0.2">
      <c r="F483" s="38" t="s">
        <v>1357</v>
      </c>
      <c r="G483" t="s">
        <v>539</v>
      </c>
      <c r="H483" s="31">
        <v>48889</v>
      </c>
      <c r="I483">
        <v>16.7</v>
      </c>
      <c r="J483" s="34"/>
      <c r="K483" s="34" t="s">
        <v>131</v>
      </c>
    </row>
    <row r="484" spans="6:11" x14ac:dyDescent="0.2">
      <c r="F484" s="38" t="s">
        <v>1358</v>
      </c>
      <c r="G484" t="s">
        <v>540</v>
      </c>
      <c r="H484" s="31">
        <v>56875</v>
      </c>
      <c r="I484">
        <v>6.6</v>
      </c>
      <c r="J484" s="34"/>
      <c r="K484" s="34" t="s">
        <v>136</v>
      </c>
    </row>
    <row r="485" spans="6:11" x14ac:dyDescent="0.2">
      <c r="F485" s="38" t="s">
        <v>1359</v>
      </c>
      <c r="G485" t="s">
        <v>541</v>
      </c>
      <c r="H485" s="31">
        <v>68417</v>
      </c>
      <c r="I485">
        <v>5.6</v>
      </c>
      <c r="J485" s="34"/>
      <c r="K485" s="34" t="s">
        <v>136</v>
      </c>
    </row>
    <row r="486" spans="6:11" x14ac:dyDescent="0.2">
      <c r="F486" s="38" t="s">
        <v>1360</v>
      </c>
      <c r="G486" t="s">
        <v>542</v>
      </c>
      <c r="H486" s="31">
        <v>47995</v>
      </c>
      <c r="I486">
        <v>21.6</v>
      </c>
      <c r="J486" s="34"/>
      <c r="K486" s="34" t="s">
        <v>136</v>
      </c>
    </row>
    <row r="487" spans="6:11" x14ac:dyDescent="0.2">
      <c r="F487" s="38" t="s">
        <v>1361</v>
      </c>
      <c r="G487" t="s">
        <v>543</v>
      </c>
      <c r="H487" s="31">
        <v>42690</v>
      </c>
      <c r="I487">
        <v>13.4</v>
      </c>
      <c r="J487" s="34"/>
      <c r="K487" s="34" t="s">
        <v>136</v>
      </c>
    </row>
    <row r="488" spans="6:11" x14ac:dyDescent="0.2">
      <c r="F488" s="38" t="s">
        <v>1362</v>
      </c>
      <c r="G488" t="s">
        <v>1363</v>
      </c>
      <c r="H488" s="31">
        <v>35755</v>
      </c>
      <c r="I488">
        <v>23.8</v>
      </c>
      <c r="J488" s="34"/>
      <c r="K488" s="34" t="s">
        <v>136</v>
      </c>
    </row>
    <row r="489" spans="6:11" x14ac:dyDescent="0.2">
      <c r="F489" s="38" t="s">
        <v>1364</v>
      </c>
      <c r="G489" t="s">
        <v>1365</v>
      </c>
      <c r="H489" s="31">
        <v>35893</v>
      </c>
      <c r="I489">
        <v>25.8</v>
      </c>
      <c r="J489" s="34"/>
      <c r="K489" s="34" t="s">
        <v>136</v>
      </c>
    </row>
    <row r="490" spans="6:11" x14ac:dyDescent="0.2">
      <c r="F490" s="38" t="s">
        <v>1366</v>
      </c>
      <c r="G490" t="s">
        <v>1367</v>
      </c>
      <c r="H490" s="31">
        <v>52595</v>
      </c>
      <c r="I490">
        <v>2.8</v>
      </c>
      <c r="J490" s="34"/>
      <c r="K490" s="34" t="s">
        <v>131</v>
      </c>
    </row>
    <row r="491" spans="6:11" x14ac:dyDescent="0.2">
      <c r="F491" s="38" t="s">
        <v>1368</v>
      </c>
      <c r="G491" t="s">
        <v>1369</v>
      </c>
      <c r="H491" s="31">
        <v>193868</v>
      </c>
      <c r="I491">
        <v>1.7</v>
      </c>
      <c r="J491" s="34"/>
      <c r="K491" s="34" t="s">
        <v>131</v>
      </c>
    </row>
    <row r="492" spans="6:11" x14ac:dyDescent="0.2">
      <c r="F492" s="38" t="s">
        <v>1370</v>
      </c>
      <c r="G492" t="s">
        <v>1371</v>
      </c>
      <c r="H492" s="31">
        <v>51731</v>
      </c>
      <c r="I492">
        <v>11.5</v>
      </c>
      <c r="J492" s="34"/>
      <c r="K492" s="34" t="s">
        <v>131</v>
      </c>
    </row>
    <row r="493" spans="6:11" x14ac:dyDescent="0.2">
      <c r="F493" s="38" t="s">
        <v>1372</v>
      </c>
      <c r="G493" t="s">
        <v>1373</v>
      </c>
      <c r="H493" s="31">
        <v>77157</v>
      </c>
      <c r="I493">
        <v>2</v>
      </c>
      <c r="J493" s="34"/>
      <c r="K493" s="34" t="s">
        <v>131</v>
      </c>
    </row>
    <row r="494" spans="6:11" x14ac:dyDescent="0.2">
      <c r="F494" s="38" t="s">
        <v>1374</v>
      </c>
      <c r="G494" t="s">
        <v>544</v>
      </c>
      <c r="H494" s="31">
        <v>50921</v>
      </c>
      <c r="I494">
        <v>22.3</v>
      </c>
      <c r="J494" s="34"/>
      <c r="K494" s="34" t="s">
        <v>131</v>
      </c>
    </row>
    <row r="495" spans="6:11" x14ac:dyDescent="0.2">
      <c r="F495" s="38" t="s">
        <v>1375</v>
      </c>
      <c r="G495" t="s">
        <v>545</v>
      </c>
      <c r="H495" s="31">
        <v>98144</v>
      </c>
      <c r="I495">
        <v>2.8</v>
      </c>
      <c r="J495" s="34"/>
      <c r="K495" s="34" t="s">
        <v>131</v>
      </c>
    </row>
    <row r="496" spans="6:11" x14ac:dyDescent="0.2">
      <c r="F496" s="38" t="s">
        <v>1376</v>
      </c>
      <c r="G496" t="s">
        <v>546</v>
      </c>
      <c r="H496" s="31">
        <v>108586</v>
      </c>
      <c r="I496">
        <v>4.5999999999999996</v>
      </c>
      <c r="J496" s="34"/>
      <c r="K496" s="34" t="s">
        <v>131</v>
      </c>
    </row>
    <row r="497" spans="6:11" x14ac:dyDescent="0.2">
      <c r="F497" s="38" t="s">
        <v>1377</v>
      </c>
      <c r="G497" t="s">
        <v>547</v>
      </c>
      <c r="H497" s="31">
        <v>91846</v>
      </c>
      <c r="I497">
        <v>6.9</v>
      </c>
      <c r="J497" s="34"/>
      <c r="K497" s="34" t="s">
        <v>131</v>
      </c>
    </row>
    <row r="498" spans="6:11" x14ac:dyDescent="0.2">
      <c r="F498" s="38" t="s">
        <v>1378</v>
      </c>
      <c r="G498" t="s">
        <v>548</v>
      </c>
      <c r="H498" s="31">
        <v>57703</v>
      </c>
      <c r="I498">
        <v>9.1999999999999993</v>
      </c>
      <c r="J498" s="34"/>
      <c r="K498" s="34" t="s">
        <v>131</v>
      </c>
    </row>
    <row r="499" spans="6:11" x14ac:dyDescent="0.2">
      <c r="F499" s="38" t="s">
        <v>1379</v>
      </c>
      <c r="G499" t="s">
        <v>549</v>
      </c>
      <c r="H499" s="31">
        <v>71653</v>
      </c>
      <c r="I499">
        <v>14.8</v>
      </c>
      <c r="J499" s="34"/>
      <c r="K499" s="34" t="s">
        <v>131</v>
      </c>
    </row>
    <row r="500" spans="6:11" x14ac:dyDescent="0.2">
      <c r="F500" s="38" t="s">
        <v>1380</v>
      </c>
      <c r="G500" t="s">
        <v>550</v>
      </c>
      <c r="H500" s="31">
        <v>75610</v>
      </c>
      <c r="I500">
        <v>3.5</v>
      </c>
      <c r="J500" s="34"/>
      <c r="K500" s="34" t="s">
        <v>131</v>
      </c>
    </row>
    <row r="501" spans="6:11" x14ac:dyDescent="0.2">
      <c r="F501" s="38" t="s">
        <v>1381</v>
      </c>
      <c r="G501" t="s">
        <v>551</v>
      </c>
      <c r="H501" s="31">
        <v>61757</v>
      </c>
      <c r="I501">
        <v>4.5999999999999996</v>
      </c>
      <c r="J501" s="34"/>
      <c r="K501" s="34" t="s">
        <v>131</v>
      </c>
    </row>
    <row r="502" spans="6:11" x14ac:dyDescent="0.2">
      <c r="F502" s="38" t="s">
        <v>1382</v>
      </c>
      <c r="G502" t="s">
        <v>552</v>
      </c>
      <c r="H502" s="31">
        <v>73518</v>
      </c>
      <c r="I502">
        <v>5</v>
      </c>
      <c r="J502" s="34"/>
      <c r="K502" s="34" t="s">
        <v>131</v>
      </c>
    </row>
    <row r="503" spans="6:11" x14ac:dyDescent="0.2">
      <c r="F503" s="38" t="s">
        <v>1383</v>
      </c>
      <c r="G503" t="s">
        <v>553</v>
      </c>
      <c r="H503" s="31">
        <v>112759</v>
      </c>
      <c r="I503">
        <v>5.6</v>
      </c>
      <c r="J503" s="34"/>
      <c r="K503" s="34" t="s">
        <v>136</v>
      </c>
    </row>
    <row r="504" spans="6:11" x14ac:dyDescent="0.2">
      <c r="F504" s="38" t="s">
        <v>1384</v>
      </c>
      <c r="G504" t="s">
        <v>554</v>
      </c>
      <c r="H504" s="31">
        <v>75714</v>
      </c>
      <c r="I504">
        <v>6.1</v>
      </c>
      <c r="J504" s="34"/>
      <c r="K504" s="34" t="s">
        <v>136</v>
      </c>
    </row>
    <row r="505" spans="6:11" x14ac:dyDescent="0.2">
      <c r="F505" s="38" t="s">
        <v>1385</v>
      </c>
      <c r="G505" t="s">
        <v>1386</v>
      </c>
      <c r="H505" s="31">
        <v>44623</v>
      </c>
      <c r="I505">
        <v>1</v>
      </c>
      <c r="J505" s="34"/>
      <c r="K505" s="34" t="s">
        <v>136</v>
      </c>
    </row>
    <row r="506" spans="6:11" x14ac:dyDescent="0.2">
      <c r="F506" s="38" t="s">
        <v>1387</v>
      </c>
      <c r="G506" t="s">
        <v>1388</v>
      </c>
      <c r="H506" s="31">
        <v>54273</v>
      </c>
      <c r="I506">
        <v>6.9</v>
      </c>
      <c r="J506" s="34"/>
      <c r="K506" s="34" t="s">
        <v>131</v>
      </c>
    </row>
    <row r="507" spans="6:11" x14ac:dyDescent="0.2">
      <c r="F507" s="38" t="s">
        <v>1389</v>
      </c>
      <c r="G507" t="s">
        <v>555</v>
      </c>
      <c r="H507" s="31">
        <v>76604</v>
      </c>
      <c r="I507">
        <v>0.8</v>
      </c>
      <c r="J507" s="34"/>
      <c r="K507" s="34" t="s">
        <v>131</v>
      </c>
    </row>
    <row r="508" spans="6:11" x14ac:dyDescent="0.2">
      <c r="F508" s="38" t="s">
        <v>1390</v>
      </c>
      <c r="G508" t="s">
        <v>556</v>
      </c>
      <c r="H508" s="31">
        <v>52006</v>
      </c>
      <c r="I508">
        <v>10.8</v>
      </c>
      <c r="J508" s="34"/>
      <c r="K508" s="34" t="s">
        <v>131</v>
      </c>
    </row>
    <row r="509" spans="6:11" x14ac:dyDescent="0.2">
      <c r="F509" s="38" t="s">
        <v>1391</v>
      </c>
      <c r="G509" t="s">
        <v>557</v>
      </c>
      <c r="H509" s="31">
        <v>77969</v>
      </c>
      <c r="I509">
        <v>11.8</v>
      </c>
      <c r="J509" s="34"/>
      <c r="K509" s="34" t="s">
        <v>136</v>
      </c>
    </row>
    <row r="510" spans="6:11" x14ac:dyDescent="0.2">
      <c r="F510" s="38" t="s">
        <v>1392</v>
      </c>
      <c r="G510" t="s">
        <v>558</v>
      </c>
      <c r="H510" s="31">
        <v>51932</v>
      </c>
      <c r="I510">
        <v>12.2</v>
      </c>
      <c r="J510" s="34"/>
      <c r="K510" s="34" t="s">
        <v>131</v>
      </c>
    </row>
    <row r="511" spans="6:11" x14ac:dyDescent="0.2">
      <c r="F511" s="38" t="s">
        <v>1393</v>
      </c>
      <c r="G511" t="s">
        <v>559</v>
      </c>
      <c r="H511" s="31">
        <v>51231</v>
      </c>
      <c r="I511">
        <v>17.600000000000001</v>
      </c>
      <c r="J511" s="34"/>
      <c r="K511" s="34" t="s">
        <v>136</v>
      </c>
    </row>
    <row r="512" spans="6:11" x14ac:dyDescent="0.2">
      <c r="F512" s="38" t="s">
        <v>1394</v>
      </c>
      <c r="G512" t="s">
        <v>560</v>
      </c>
      <c r="H512" s="31">
        <v>52434</v>
      </c>
      <c r="I512">
        <v>11.9</v>
      </c>
      <c r="J512" s="34"/>
      <c r="K512" s="34" t="s">
        <v>136</v>
      </c>
    </row>
    <row r="513" spans="6:11" x14ac:dyDescent="0.2">
      <c r="F513" s="38" t="s">
        <v>1395</v>
      </c>
      <c r="G513" t="s">
        <v>1396</v>
      </c>
      <c r="H513" s="31">
        <v>84464</v>
      </c>
      <c r="I513">
        <v>7.3</v>
      </c>
      <c r="J513" s="34"/>
      <c r="K513" s="34" t="s">
        <v>131</v>
      </c>
    </row>
    <row r="514" spans="6:11" x14ac:dyDescent="0.2">
      <c r="F514" s="38" t="s">
        <v>1397</v>
      </c>
      <c r="G514" t="s">
        <v>1398</v>
      </c>
      <c r="H514" s="31">
        <v>48098</v>
      </c>
      <c r="I514">
        <v>14.9</v>
      </c>
      <c r="J514" s="34"/>
      <c r="K514" s="34" t="s">
        <v>131</v>
      </c>
    </row>
    <row r="515" spans="6:11" x14ac:dyDescent="0.2">
      <c r="F515" s="38" t="s">
        <v>1399</v>
      </c>
      <c r="G515" t="s">
        <v>561</v>
      </c>
      <c r="H515" s="31">
        <v>57462</v>
      </c>
      <c r="I515">
        <v>9</v>
      </c>
      <c r="J515" s="34"/>
      <c r="K515" s="34" t="s">
        <v>131</v>
      </c>
    </row>
    <row r="516" spans="6:11" x14ac:dyDescent="0.2">
      <c r="F516" s="38" t="s">
        <v>1400</v>
      </c>
      <c r="G516" t="s">
        <v>562</v>
      </c>
      <c r="H516" s="31">
        <v>61023</v>
      </c>
      <c r="I516">
        <v>12.3</v>
      </c>
      <c r="J516" s="34"/>
      <c r="K516" s="34" t="s">
        <v>136</v>
      </c>
    </row>
    <row r="517" spans="6:11" x14ac:dyDescent="0.2">
      <c r="F517" s="38" t="s">
        <v>1401</v>
      </c>
      <c r="G517" t="s">
        <v>563</v>
      </c>
      <c r="H517" s="31">
        <v>58571</v>
      </c>
      <c r="I517">
        <v>5.2</v>
      </c>
      <c r="J517" s="34"/>
      <c r="K517" s="34" t="s">
        <v>136</v>
      </c>
    </row>
    <row r="518" spans="6:11" x14ac:dyDescent="0.2">
      <c r="F518" s="38" t="s">
        <v>1402</v>
      </c>
      <c r="G518" t="s">
        <v>564</v>
      </c>
      <c r="H518" s="31">
        <v>60335</v>
      </c>
      <c r="I518">
        <v>5.8</v>
      </c>
      <c r="J518" s="34"/>
      <c r="K518" s="34" t="s">
        <v>136</v>
      </c>
    </row>
    <row r="519" spans="6:11" x14ac:dyDescent="0.2">
      <c r="F519" s="38" t="s">
        <v>1403</v>
      </c>
      <c r="G519" t="s">
        <v>565</v>
      </c>
      <c r="H519" s="31">
        <v>59919</v>
      </c>
      <c r="I519">
        <v>5.0999999999999996</v>
      </c>
      <c r="J519" s="34"/>
      <c r="K519" s="34" t="s">
        <v>136</v>
      </c>
    </row>
    <row r="520" spans="6:11" x14ac:dyDescent="0.2">
      <c r="F520" s="38" t="s">
        <v>1404</v>
      </c>
      <c r="G520" t="s">
        <v>566</v>
      </c>
      <c r="H520" s="31">
        <v>57883</v>
      </c>
      <c r="I520">
        <v>15.2</v>
      </c>
      <c r="J520" s="34"/>
      <c r="K520" s="34" t="s">
        <v>136</v>
      </c>
    </row>
    <row r="521" spans="6:11" x14ac:dyDescent="0.2">
      <c r="F521" s="38" t="s">
        <v>1405</v>
      </c>
      <c r="G521" t="s">
        <v>567</v>
      </c>
      <c r="H521" s="31">
        <v>82813</v>
      </c>
      <c r="I521">
        <v>11.1</v>
      </c>
      <c r="J521" s="34"/>
      <c r="K521" s="34" t="s">
        <v>136</v>
      </c>
    </row>
    <row r="522" spans="6:11" x14ac:dyDescent="0.2">
      <c r="F522" s="38" t="s">
        <v>1406</v>
      </c>
      <c r="G522" t="s">
        <v>568</v>
      </c>
      <c r="H522" s="31">
        <v>77500</v>
      </c>
      <c r="I522">
        <v>6.2</v>
      </c>
      <c r="J522" s="34"/>
      <c r="K522" s="34" t="s">
        <v>136</v>
      </c>
    </row>
    <row r="523" spans="6:11" x14ac:dyDescent="0.2">
      <c r="F523" s="38" t="s">
        <v>1407</v>
      </c>
      <c r="G523" t="s">
        <v>569</v>
      </c>
      <c r="H523" s="31">
        <v>84527</v>
      </c>
      <c r="I523">
        <v>2.2999999999999998</v>
      </c>
      <c r="J523" s="34"/>
      <c r="K523" s="34" t="s">
        <v>136</v>
      </c>
    </row>
    <row r="524" spans="6:11" x14ac:dyDescent="0.2">
      <c r="F524" s="38" t="s">
        <v>1408</v>
      </c>
      <c r="G524" t="s">
        <v>570</v>
      </c>
      <c r="H524" s="31">
        <v>74316</v>
      </c>
      <c r="I524">
        <v>6.2</v>
      </c>
      <c r="J524" s="34"/>
      <c r="K524" s="34" t="s">
        <v>136</v>
      </c>
    </row>
    <row r="525" spans="6:11" x14ac:dyDescent="0.2">
      <c r="F525" s="38" t="s">
        <v>1409</v>
      </c>
      <c r="G525" t="s">
        <v>1410</v>
      </c>
      <c r="H525" s="31">
        <v>55313</v>
      </c>
      <c r="I525">
        <v>9.1999999999999993</v>
      </c>
      <c r="J525" s="34"/>
      <c r="K525" s="34" t="s">
        <v>136</v>
      </c>
    </row>
    <row r="526" spans="6:11" x14ac:dyDescent="0.2">
      <c r="F526" s="38" t="s">
        <v>1411</v>
      </c>
      <c r="G526" t="s">
        <v>1412</v>
      </c>
      <c r="H526" s="31">
        <v>66113</v>
      </c>
      <c r="I526">
        <v>8.4</v>
      </c>
      <c r="J526" s="34"/>
      <c r="K526" s="34" t="s">
        <v>136</v>
      </c>
    </row>
    <row r="527" spans="6:11" x14ac:dyDescent="0.2">
      <c r="F527" s="38" t="s">
        <v>1413</v>
      </c>
      <c r="G527" t="s">
        <v>571</v>
      </c>
      <c r="H527" s="31">
        <v>61806</v>
      </c>
      <c r="I527">
        <v>6.5</v>
      </c>
      <c r="J527" s="34"/>
      <c r="K527" s="34" t="s">
        <v>136</v>
      </c>
    </row>
    <row r="528" spans="6:11" x14ac:dyDescent="0.2">
      <c r="F528" s="38" t="s">
        <v>1414</v>
      </c>
      <c r="G528" t="s">
        <v>572</v>
      </c>
      <c r="H528" s="31">
        <v>104597</v>
      </c>
      <c r="I528">
        <v>4.2</v>
      </c>
    </row>
    <row r="529" spans="6:9" x14ac:dyDescent="0.2">
      <c r="F529" s="38" t="s">
        <v>1415</v>
      </c>
      <c r="G529" t="s">
        <v>573</v>
      </c>
      <c r="H529" s="31">
        <v>96429</v>
      </c>
      <c r="I529">
        <v>4.8</v>
      </c>
    </row>
    <row r="530" spans="6:9" x14ac:dyDescent="0.2">
      <c r="F530" s="38" t="s">
        <v>1416</v>
      </c>
      <c r="G530" t="s">
        <v>574</v>
      </c>
      <c r="H530" s="31">
        <v>90042</v>
      </c>
      <c r="I530">
        <v>6.1</v>
      </c>
    </row>
    <row r="531" spans="6:9" x14ac:dyDescent="0.2">
      <c r="F531" s="38" t="s">
        <v>1417</v>
      </c>
      <c r="G531" t="s">
        <v>575</v>
      </c>
      <c r="H531" s="31">
        <v>72955</v>
      </c>
      <c r="I531">
        <v>2.4</v>
      </c>
    </row>
    <row r="532" spans="6:9" x14ac:dyDescent="0.2">
      <c r="F532" s="38" t="s">
        <v>1418</v>
      </c>
      <c r="G532" t="s">
        <v>576</v>
      </c>
      <c r="H532" s="31">
        <v>40794</v>
      </c>
      <c r="I532">
        <v>12.4</v>
      </c>
    </row>
    <row r="533" spans="6:9" x14ac:dyDescent="0.2">
      <c r="F533" s="38" t="s">
        <v>1419</v>
      </c>
      <c r="G533" t="s">
        <v>577</v>
      </c>
      <c r="H533" s="31">
        <v>151603</v>
      </c>
      <c r="I533">
        <v>3.1</v>
      </c>
    </row>
    <row r="534" spans="6:9" x14ac:dyDescent="0.2">
      <c r="F534" s="38" t="s">
        <v>1420</v>
      </c>
      <c r="G534" t="s">
        <v>578</v>
      </c>
      <c r="H534" s="31">
        <v>105972</v>
      </c>
      <c r="I534">
        <v>2.2000000000000002</v>
      </c>
    </row>
    <row r="535" spans="6:9" x14ac:dyDescent="0.2">
      <c r="F535" s="38" t="s">
        <v>1421</v>
      </c>
      <c r="G535" t="s">
        <v>579</v>
      </c>
      <c r="H535" s="31">
        <v>108750</v>
      </c>
      <c r="I535">
        <v>3.4</v>
      </c>
    </row>
    <row r="536" spans="6:9" x14ac:dyDescent="0.2">
      <c r="F536" s="38" t="s">
        <v>1422</v>
      </c>
      <c r="G536" t="s">
        <v>580</v>
      </c>
      <c r="H536" s="31">
        <v>118255</v>
      </c>
      <c r="I536">
        <v>0.2</v>
      </c>
    </row>
    <row r="537" spans="6:9" x14ac:dyDescent="0.2">
      <c r="F537" s="38" t="s">
        <v>1423</v>
      </c>
      <c r="G537" t="s">
        <v>581</v>
      </c>
      <c r="H537" s="31">
        <v>92727</v>
      </c>
      <c r="I537">
        <v>3.5</v>
      </c>
    </row>
    <row r="538" spans="6:9" x14ac:dyDescent="0.2">
      <c r="F538" s="38" t="s">
        <v>1424</v>
      </c>
      <c r="G538" t="s">
        <v>582</v>
      </c>
      <c r="H538" s="31">
        <v>64746</v>
      </c>
      <c r="I538">
        <v>8.1</v>
      </c>
    </row>
    <row r="539" spans="6:9" x14ac:dyDescent="0.2">
      <c r="F539" s="38" t="s">
        <v>1425</v>
      </c>
      <c r="G539" t="s">
        <v>583</v>
      </c>
      <c r="H539" s="31">
        <v>80995</v>
      </c>
      <c r="I539">
        <v>16.3</v>
      </c>
    </row>
    <row r="540" spans="6:9" x14ac:dyDescent="0.2">
      <c r="F540" s="38" t="s">
        <v>1426</v>
      </c>
      <c r="G540" t="s">
        <v>584</v>
      </c>
      <c r="H540" s="31">
        <v>57101</v>
      </c>
      <c r="I540">
        <v>14.5</v>
      </c>
    </row>
    <row r="541" spans="6:9" x14ac:dyDescent="0.2">
      <c r="F541" s="38" t="s">
        <v>1427</v>
      </c>
      <c r="G541" t="s">
        <v>585</v>
      </c>
      <c r="H541" s="31">
        <v>158304</v>
      </c>
      <c r="I541">
        <v>2.9</v>
      </c>
    </row>
    <row r="542" spans="6:9" x14ac:dyDescent="0.2">
      <c r="F542" s="38" t="s">
        <v>1428</v>
      </c>
      <c r="G542" t="s">
        <v>586</v>
      </c>
      <c r="H542" s="31">
        <v>156307</v>
      </c>
      <c r="I542">
        <v>1.9</v>
      </c>
    </row>
    <row r="543" spans="6:9" x14ac:dyDescent="0.2">
      <c r="F543" s="38" t="s">
        <v>1429</v>
      </c>
      <c r="G543" t="s">
        <v>587</v>
      </c>
      <c r="H543" s="31">
        <v>188053</v>
      </c>
      <c r="I543">
        <v>1.3</v>
      </c>
    </row>
    <row r="544" spans="6:9" x14ac:dyDescent="0.2">
      <c r="F544" s="38" t="s">
        <v>1430</v>
      </c>
      <c r="G544" t="s">
        <v>1431</v>
      </c>
      <c r="H544" s="31">
        <v>69340</v>
      </c>
      <c r="I544">
        <v>15.3</v>
      </c>
    </row>
    <row r="545" spans="6:9" x14ac:dyDescent="0.2">
      <c r="F545" s="38" t="s">
        <v>1432</v>
      </c>
      <c r="G545" t="s">
        <v>1433</v>
      </c>
      <c r="H545" s="31">
        <v>52949</v>
      </c>
      <c r="I545">
        <v>1.6</v>
      </c>
    </row>
    <row r="546" spans="6:9" x14ac:dyDescent="0.2">
      <c r="F546" s="38" t="s">
        <v>1434</v>
      </c>
      <c r="G546" t="s">
        <v>1435</v>
      </c>
      <c r="H546" s="31">
        <v>51267</v>
      </c>
      <c r="I546">
        <v>3.4</v>
      </c>
    </row>
    <row r="547" spans="6:9" x14ac:dyDescent="0.2">
      <c r="F547" s="38" t="s">
        <v>1436</v>
      </c>
      <c r="G547" t="s">
        <v>1437</v>
      </c>
      <c r="H547" s="31">
        <v>70230</v>
      </c>
      <c r="I547">
        <v>9.4</v>
      </c>
    </row>
    <row r="548" spans="6:9" x14ac:dyDescent="0.2">
      <c r="F548" s="38" t="s">
        <v>1438</v>
      </c>
      <c r="G548" t="s">
        <v>1439</v>
      </c>
      <c r="H548" s="31">
        <v>149013</v>
      </c>
      <c r="I548">
        <v>2.7</v>
      </c>
    </row>
    <row r="549" spans="6:9" x14ac:dyDescent="0.2">
      <c r="F549" s="38" t="s">
        <v>1440</v>
      </c>
      <c r="G549" t="s">
        <v>1441</v>
      </c>
      <c r="H549" s="31">
        <v>205728</v>
      </c>
      <c r="I549">
        <v>1.7</v>
      </c>
    </row>
    <row r="550" spans="6:9" x14ac:dyDescent="0.2">
      <c r="F550" s="38" t="s">
        <v>1442</v>
      </c>
      <c r="G550" t="s">
        <v>588</v>
      </c>
      <c r="H550" s="31">
        <v>160082</v>
      </c>
      <c r="I550">
        <v>5.2</v>
      </c>
    </row>
    <row r="551" spans="6:9" x14ac:dyDescent="0.2">
      <c r="F551" s="38" t="s">
        <v>1443</v>
      </c>
      <c r="G551" t="s">
        <v>589</v>
      </c>
      <c r="H551" s="31">
        <v>138286</v>
      </c>
      <c r="I551">
        <v>1.9</v>
      </c>
    </row>
    <row r="552" spans="6:9" x14ac:dyDescent="0.2">
      <c r="F552" s="38" t="s">
        <v>1444</v>
      </c>
      <c r="G552" t="s">
        <v>590</v>
      </c>
      <c r="H552" s="31">
        <v>75993</v>
      </c>
      <c r="I552">
        <v>6.1</v>
      </c>
    </row>
    <row r="553" spans="6:9" x14ac:dyDescent="0.2">
      <c r="F553" s="38" t="s">
        <v>1445</v>
      </c>
      <c r="G553" t="s">
        <v>591</v>
      </c>
      <c r="H553" s="31">
        <v>90893</v>
      </c>
      <c r="I553">
        <v>4.4000000000000004</v>
      </c>
    </row>
    <row r="554" spans="6:9" x14ac:dyDescent="0.2">
      <c r="F554" s="38" t="s">
        <v>1446</v>
      </c>
      <c r="G554" t="s">
        <v>1447</v>
      </c>
      <c r="H554" s="31">
        <v>71034</v>
      </c>
      <c r="I554">
        <v>9.6999999999999993</v>
      </c>
    </row>
    <row r="555" spans="6:9" x14ac:dyDescent="0.2">
      <c r="F555" s="38" t="s">
        <v>1448</v>
      </c>
      <c r="G555" t="s">
        <v>1449</v>
      </c>
      <c r="H555" s="31">
        <v>62540</v>
      </c>
      <c r="I555">
        <v>1.8</v>
      </c>
    </row>
    <row r="556" spans="6:9" x14ac:dyDescent="0.2">
      <c r="F556" s="38" t="s">
        <v>1450</v>
      </c>
      <c r="G556" t="s">
        <v>1451</v>
      </c>
      <c r="H556" s="31" t="s">
        <v>423</v>
      </c>
      <c r="I556">
        <v>12.1</v>
      </c>
    </row>
    <row r="557" spans="6:9" x14ac:dyDescent="0.2">
      <c r="F557" s="38" t="s">
        <v>1452</v>
      </c>
      <c r="G557" t="s">
        <v>1453</v>
      </c>
      <c r="H557" s="31">
        <v>85606</v>
      </c>
      <c r="I557">
        <v>2</v>
      </c>
    </row>
    <row r="558" spans="6:9" x14ac:dyDescent="0.2">
      <c r="F558" s="38" t="s">
        <v>1454</v>
      </c>
      <c r="G558" t="s">
        <v>1455</v>
      </c>
      <c r="H558" s="31">
        <v>90803</v>
      </c>
      <c r="I558">
        <v>6.3</v>
      </c>
    </row>
    <row r="559" spans="6:9" x14ac:dyDescent="0.2">
      <c r="F559" s="38" t="s">
        <v>1456</v>
      </c>
      <c r="G559" t="s">
        <v>592</v>
      </c>
      <c r="H559" s="31">
        <v>78603</v>
      </c>
      <c r="I559">
        <v>3.9</v>
      </c>
    </row>
    <row r="560" spans="6:9" x14ac:dyDescent="0.2">
      <c r="F560" s="38" t="s">
        <v>1457</v>
      </c>
      <c r="G560" t="s">
        <v>593</v>
      </c>
      <c r="H560" s="31">
        <v>76647</v>
      </c>
      <c r="I560">
        <v>10.5</v>
      </c>
    </row>
    <row r="561" spans="6:9" x14ac:dyDescent="0.2">
      <c r="F561" s="38" t="s">
        <v>1458</v>
      </c>
      <c r="G561" t="s">
        <v>594</v>
      </c>
      <c r="H561" s="31">
        <v>69057</v>
      </c>
      <c r="I561">
        <v>9.6999999999999993</v>
      </c>
    </row>
    <row r="562" spans="6:9" x14ac:dyDescent="0.2">
      <c r="F562" s="38" t="s">
        <v>1459</v>
      </c>
      <c r="G562" t="s">
        <v>595</v>
      </c>
      <c r="H562" s="31">
        <v>68737</v>
      </c>
      <c r="I562">
        <v>11.5</v>
      </c>
    </row>
    <row r="563" spans="6:9" x14ac:dyDescent="0.2">
      <c r="F563" s="38" t="s">
        <v>1460</v>
      </c>
      <c r="G563" t="s">
        <v>596</v>
      </c>
      <c r="H563" s="31">
        <v>72717</v>
      </c>
      <c r="I563">
        <v>10.5</v>
      </c>
    </row>
    <row r="564" spans="6:9" x14ac:dyDescent="0.2">
      <c r="F564" s="38" t="s">
        <v>1461</v>
      </c>
      <c r="G564" t="s">
        <v>597</v>
      </c>
      <c r="H564" s="31">
        <v>137545</v>
      </c>
      <c r="I564">
        <v>2.7</v>
      </c>
    </row>
    <row r="565" spans="6:9" x14ac:dyDescent="0.2">
      <c r="F565" s="38" t="s">
        <v>1462</v>
      </c>
      <c r="G565" t="s">
        <v>598</v>
      </c>
      <c r="H565" s="31">
        <v>150685</v>
      </c>
      <c r="I565">
        <v>0.9</v>
      </c>
    </row>
    <row r="566" spans="6:9" x14ac:dyDescent="0.2">
      <c r="F566" s="38" t="s">
        <v>1463</v>
      </c>
      <c r="G566" t="s">
        <v>599</v>
      </c>
      <c r="H566" s="31">
        <v>153828</v>
      </c>
      <c r="I566">
        <v>1.9</v>
      </c>
    </row>
    <row r="567" spans="6:9" x14ac:dyDescent="0.2">
      <c r="F567" s="38" t="s">
        <v>1464</v>
      </c>
      <c r="G567" t="s">
        <v>600</v>
      </c>
      <c r="H567" s="31">
        <v>201631</v>
      </c>
      <c r="I567">
        <v>0.9</v>
      </c>
    </row>
    <row r="568" spans="6:9" x14ac:dyDescent="0.2">
      <c r="F568" s="38" t="s">
        <v>1465</v>
      </c>
      <c r="G568" t="s">
        <v>601</v>
      </c>
      <c r="H568" s="31">
        <v>168203</v>
      </c>
      <c r="I568">
        <v>0.2</v>
      </c>
    </row>
    <row r="569" spans="6:9" x14ac:dyDescent="0.2">
      <c r="F569" s="38" t="s">
        <v>1466</v>
      </c>
      <c r="G569" t="s">
        <v>602</v>
      </c>
      <c r="H569" s="31">
        <v>211066</v>
      </c>
      <c r="I569">
        <v>2</v>
      </c>
    </row>
    <row r="570" spans="6:9" x14ac:dyDescent="0.2">
      <c r="F570" s="38" t="s">
        <v>1467</v>
      </c>
      <c r="G570" t="s">
        <v>603</v>
      </c>
      <c r="H570" s="31">
        <v>237256</v>
      </c>
      <c r="I570">
        <v>0.8</v>
      </c>
    </row>
    <row r="571" spans="6:9" x14ac:dyDescent="0.2">
      <c r="F571" s="38" t="s">
        <v>1468</v>
      </c>
      <c r="G571" t="s">
        <v>604</v>
      </c>
      <c r="H571" s="31">
        <v>174091</v>
      </c>
      <c r="I571">
        <v>1</v>
      </c>
    </row>
    <row r="572" spans="6:9" x14ac:dyDescent="0.2">
      <c r="F572" s="38" t="s">
        <v>1469</v>
      </c>
      <c r="G572" t="s">
        <v>605</v>
      </c>
      <c r="H572" s="31">
        <v>64349</v>
      </c>
      <c r="I572">
        <v>6.7</v>
      </c>
    </row>
    <row r="573" spans="6:9" x14ac:dyDescent="0.2">
      <c r="F573" s="38" t="s">
        <v>1470</v>
      </c>
      <c r="G573" t="s">
        <v>606</v>
      </c>
      <c r="H573" s="31">
        <v>85184</v>
      </c>
      <c r="I573">
        <v>15.8</v>
      </c>
    </row>
    <row r="574" spans="6:9" x14ac:dyDescent="0.2">
      <c r="F574" s="38" t="s">
        <v>1471</v>
      </c>
      <c r="G574" t="s">
        <v>607</v>
      </c>
      <c r="H574" s="31">
        <v>65391</v>
      </c>
      <c r="I574">
        <v>6.6</v>
      </c>
    </row>
    <row r="575" spans="6:9" x14ac:dyDescent="0.2">
      <c r="F575" s="38" t="s">
        <v>1472</v>
      </c>
      <c r="G575" t="s">
        <v>608</v>
      </c>
      <c r="H575" s="31">
        <v>120659</v>
      </c>
      <c r="I575">
        <v>2.2999999999999998</v>
      </c>
    </row>
    <row r="576" spans="6:9" x14ac:dyDescent="0.2">
      <c r="F576" s="38" t="s">
        <v>1473</v>
      </c>
      <c r="G576" t="s">
        <v>609</v>
      </c>
      <c r="H576" s="31">
        <v>108789</v>
      </c>
      <c r="I576">
        <v>1.1000000000000001</v>
      </c>
    </row>
    <row r="577" spans="6:9" x14ac:dyDescent="0.2">
      <c r="F577" s="38" t="s">
        <v>1474</v>
      </c>
      <c r="G577" t="s">
        <v>610</v>
      </c>
      <c r="H577" s="31">
        <v>78435</v>
      </c>
      <c r="I577">
        <v>4.3</v>
      </c>
    </row>
    <row r="578" spans="6:9" x14ac:dyDescent="0.2">
      <c r="F578" s="38" t="s">
        <v>1475</v>
      </c>
      <c r="G578" t="s">
        <v>611</v>
      </c>
      <c r="H578" s="31">
        <v>87765</v>
      </c>
      <c r="I578">
        <v>10.6</v>
      </c>
    </row>
    <row r="579" spans="6:9" x14ac:dyDescent="0.2">
      <c r="F579" s="38" t="s">
        <v>1476</v>
      </c>
      <c r="G579" t="s">
        <v>612</v>
      </c>
      <c r="H579" s="31">
        <v>74778</v>
      </c>
      <c r="I579">
        <v>4.5</v>
      </c>
    </row>
    <row r="580" spans="6:9" x14ac:dyDescent="0.2">
      <c r="F580" s="38" t="s">
        <v>1477</v>
      </c>
      <c r="G580" t="s">
        <v>1478</v>
      </c>
      <c r="H580" s="31">
        <v>89068</v>
      </c>
      <c r="I580">
        <v>1.6</v>
      </c>
    </row>
    <row r="581" spans="6:9" x14ac:dyDescent="0.2">
      <c r="F581" s="38" t="s">
        <v>1479</v>
      </c>
      <c r="G581" t="s">
        <v>1480</v>
      </c>
      <c r="H581" s="31">
        <v>102405</v>
      </c>
      <c r="I581">
        <v>2.6</v>
      </c>
    </row>
    <row r="582" spans="6:9" x14ac:dyDescent="0.2">
      <c r="F582" s="38" t="s">
        <v>1481</v>
      </c>
      <c r="G582" t="s">
        <v>1482</v>
      </c>
      <c r="H582" s="31">
        <v>105388</v>
      </c>
      <c r="I582">
        <v>0.4</v>
      </c>
    </row>
    <row r="583" spans="6:9" x14ac:dyDescent="0.2">
      <c r="F583" s="38" t="s">
        <v>1483</v>
      </c>
      <c r="G583" t="s">
        <v>1484</v>
      </c>
      <c r="H583" s="31">
        <v>97839</v>
      </c>
      <c r="I583">
        <v>4.5</v>
      </c>
    </row>
    <row r="584" spans="6:9" x14ac:dyDescent="0.2">
      <c r="F584" s="38" t="s">
        <v>1485</v>
      </c>
      <c r="G584" t="s">
        <v>1486</v>
      </c>
      <c r="H584" s="31">
        <v>96574</v>
      </c>
      <c r="I584">
        <v>0</v>
      </c>
    </row>
    <row r="585" spans="6:9" x14ac:dyDescent="0.2">
      <c r="F585" s="38" t="s">
        <v>1487</v>
      </c>
      <c r="G585" t="s">
        <v>1488</v>
      </c>
      <c r="H585" s="31">
        <v>99226</v>
      </c>
      <c r="I585">
        <v>0</v>
      </c>
    </row>
    <row r="586" spans="6:9" x14ac:dyDescent="0.2">
      <c r="F586" s="38" t="s">
        <v>1489</v>
      </c>
      <c r="G586" t="s">
        <v>1490</v>
      </c>
      <c r="H586" s="31">
        <v>96286</v>
      </c>
      <c r="I586">
        <v>0.8</v>
      </c>
    </row>
    <row r="587" spans="6:9" x14ac:dyDescent="0.2">
      <c r="F587" s="38" t="s">
        <v>1491</v>
      </c>
      <c r="G587" t="s">
        <v>1492</v>
      </c>
      <c r="H587" s="31" t="s">
        <v>423</v>
      </c>
      <c r="I587" t="s">
        <v>423</v>
      </c>
    </row>
    <row r="588" spans="6:9" x14ac:dyDescent="0.2">
      <c r="F588" s="38" t="s">
        <v>1493</v>
      </c>
      <c r="G588" t="s">
        <v>1494</v>
      </c>
      <c r="H588" s="31">
        <v>113193</v>
      </c>
      <c r="I588">
        <v>0</v>
      </c>
    </row>
    <row r="589" spans="6:9" x14ac:dyDescent="0.2">
      <c r="F589" s="38" t="s">
        <v>1495</v>
      </c>
      <c r="G589" t="s">
        <v>1496</v>
      </c>
      <c r="H589" s="31">
        <v>109821</v>
      </c>
      <c r="I589">
        <v>12.9</v>
      </c>
    </row>
    <row r="590" spans="6:9" x14ac:dyDescent="0.2">
      <c r="F590" s="38" t="s">
        <v>1497</v>
      </c>
      <c r="G590" t="s">
        <v>1498</v>
      </c>
      <c r="H590" s="31">
        <v>127447</v>
      </c>
      <c r="I590">
        <v>0.2</v>
      </c>
    </row>
    <row r="591" spans="6:9" x14ac:dyDescent="0.2">
      <c r="F591" s="38" t="s">
        <v>1499</v>
      </c>
      <c r="G591" t="s">
        <v>1500</v>
      </c>
      <c r="H591" s="31">
        <v>65682</v>
      </c>
      <c r="I591">
        <v>5.7</v>
      </c>
    </row>
    <row r="592" spans="6:9" x14ac:dyDescent="0.2">
      <c r="F592" s="38" t="s">
        <v>1501</v>
      </c>
      <c r="G592" t="s">
        <v>1502</v>
      </c>
      <c r="H592" s="31">
        <v>92593</v>
      </c>
      <c r="I592">
        <v>1.7</v>
      </c>
    </row>
    <row r="593" spans="6:9" x14ac:dyDescent="0.2">
      <c r="F593" s="38" t="s">
        <v>1503</v>
      </c>
      <c r="G593" t="s">
        <v>1504</v>
      </c>
      <c r="H593" s="31">
        <v>103077</v>
      </c>
      <c r="I593">
        <v>5.3</v>
      </c>
    </row>
    <row r="594" spans="6:9" x14ac:dyDescent="0.2">
      <c r="F594" s="38" t="s">
        <v>1505</v>
      </c>
      <c r="G594" t="s">
        <v>1506</v>
      </c>
      <c r="H594" s="31">
        <v>108385</v>
      </c>
      <c r="I594">
        <v>0.8</v>
      </c>
    </row>
    <row r="595" spans="6:9" x14ac:dyDescent="0.2">
      <c r="F595" s="38" t="s">
        <v>1507</v>
      </c>
      <c r="G595" t="s">
        <v>1508</v>
      </c>
      <c r="H595" s="31">
        <v>134402</v>
      </c>
      <c r="I595">
        <v>0.4</v>
      </c>
    </row>
    <row r="596" spans="6:9" x14ac:dyDescent="0.2">
      <c r="F596" s="38" t="s">
        <v>1509</v>
      </c>
      <c r="G596" t="s">
        <v>1510</v>
      </c>
      <c r="H596" s="31">
        <v>124155</v>
      </c>
      <c r="I596">
        <v>5.4</v>
      </c>
    </row>
    <row r="597" spans="6:9" x14ac:dyDescent="0.2">
      <c r="F597" s="38" t="s">
        <v>1511</v>
      </c>
      <c r="G597" t="s">
        <v>1512</v>
      </c>
      <c r="H597" s="31">
        <v>88028</v>
      </c>
      <c r="I597">
        <v>3</v>
      </c>
    </row>
    <row r="598" spans="6:9" x14ac:dyDescent="0.2">
      <c r="F598" s="38" t="s">
        <v>1513</v>
      </c>
      <c r="G598" t="s">
        <v>1514</v>
      </c>
      <c r="H598" s="31">
        <v>81473</v>
      </c>
      <c r="I598">
        <v>20.2</v>
      </c>
    </row>
    <row r="599" spans="6:9" x14ac:dyDescent="0.2">
      <c r="F599" s="38" t="s">
        <v>1515</v>
      </c>
      <c r="G599" t="s">
        <v>1516</v>
      </c>
      <c r="H599" s="31">
        <v>162181</v>
      </c>
      <c r="I599">
        <v>11.6</v>
      </c>
    </row>
    <row r="600" spans="6:9" x14ac:dyDescent="0.2">
      <c r="F600" s="38" t="s">
        <v>1517</v>
      </c>
      <c r="G600" t="s">
        <v>1518</v>
      </c>
      <c r="H600" s="31">
        <v>142658</v>
      </c>
      <c r="I600">
        <v>1.4</v>
      </c>
    </row>
    <row r="601" spans="6:9" x14ac:dyDescent="0.2">
      <c r="F601" s="38" t="s">
        <v>1519</v>
      </c>
      <c r="G601" t="s">
        <v>1520</v>
      </c>
      <c r="H601" s="31">
        <v>83634</v>
      </c>
      <c r="I601">
        <v>7.8</v>
      </c>
    </row>
    <row r="602" spans="6:9" x14ac:dyDescent="0.2">
      <c r="F602" s="38" t="s">
        <v>1521</v>
      </c>
      <c r="G602" t="s">
        <v>1522</v>
      </c>
      <c r="H602" s="31">
        <v>79684</v>
      </c>
      <c r="I602">
        <v>11</v>
      </c>
    </row>
    <row r="603" spans="6:9" x14ac:dyDescent="0.2">
      <c r="F603" s="38" t="s">
        <v>1523</v>
      </c>
      <c r="G603" t="s">
        <v>1524</v>
      </c>
      <c r="H603" s="31">
        <v>243170</v>
      </c>
      <c r="I603">
        <v>3.4</v>
      </c>
    </row>
    <row r="604" spans="6:9" x14ac:dyDescent="0.2">
      <c r="F604" s="38" t="s">
        <v>1525</v>
      </c>
      <c r="G604" t="s">
        <v>1526</v>
      </c>
      <c r="H604" s="31">
        <v>171489</v>
      </c>
      <c r="I604">
        <v>1.9</v>
      </c>
    </row>
    <row r="605" spans="6:9" x14ac:dyDescent="0.2">
      <c r="F605" s="38" t="s">
        <v>1527</v>
      </c>
      <c r="G605" t="s">
        <v>1528</v>
      </c>
      <c r="H605" s="31">
        <v>182213</v>
      </c>
      <c r="I605">
        <v>0</v>
      </c>
    </row>
    <row r="606" spans="6:9" x14ac:dyDescent="0.2">
      <c r="F606" s="38" t="s">
        <v>1529</v>
      </c>
      <c r="G606" t="s">
        <v>1530</v>
      </c>
      <c r="H606" s="31">
        <v>228958</v>
      </c>
      <c r="I606">
        <v>1.1000000000000001</v>
      </c>
    </row>
    <row r="607" spans="6:9" x14ac:dyDescent="0.2">
      <c r="F607" s="38" t="s">
        <v>1531</v>
      </c>
      <c r="G607" t="s">
        <v>1532</v>
      </c>
      <c r="H607" s="31">
        <v>250001</v>
      </c>
      <c r="I607">
        <v>5.7</v>
      </c>
    </row>
    <row r="608" spans="6:9" x14ac:dyDescent="0.2">
      <c r="F608" s="38" t="s">
        <v>1533</v>
      </c>
      <c r="G608" t="s">
        <v>1534</v>
      </c>
      <c r="H608" s="31">
        <v>222431</v>
      </c>
      <c r="I608">
        <v>3.6</v>
      </c>
    </row>
    <row r="609" spans="6:9" x14ac:dyDescent="0.2">
      <c r="F609" s="38" t="s">
        <v>1535</v>
      </c>
      <c r="G609" t="s">
        <v>613</v>
      </c>
      <c r="H609" s="31">
        <v>85285</v>
      </c>
      <c r="I609">
        <v>3.3</v>
      </c>
    </row>
    <row r="610" spans="6:9" x14ac:dyDescent="0.2">
      <c r="F610" s="38" t="s">
        <v>1536</v>
      </c>
      <c r="G610" t="s">
        <v>614</v>
      </c>
      <c r="H610" s="31">
        <v>88173</v>
      </c>
      <c r="I610">
        <v>8.1</v>
      </c>
    </row>
    <row r="611" spans="6:9" x14ac:dyDescent="0.2">
      <c r="F611" s="38" t="s">
        <v>1537</v>
      </c>
      <c r="G611" t="s">
        <v>1538</v>
      </c>
      <c r="H611" s="31">
        <v>71420</v>
      </c>
      <c r="I611">
        <v>3.6</v>
      </c>
    </row>
    <row r="612" spans="6:9" x14ac:dyDescent="0.2">
      <c r="F612" s="38" t="s">
        <v>1539</v>
      </c>
      <c r="G612" t="s">
        <v>1540</v>
      </c>
      <c r="H612" s="31">
        <v>103939</v>
      </c>
      <c r="I612">
        <v>0.9</v>
      </c>
    </row>
    <row r="613" spans="6:9" x14ac:dyDescent="0.2">
      <c r="F613" s="38" t="s">
        <v>1541</v>
      </c>
      <c r="G613" t="s">
        <v>1542</v>
      </c>
      <c r="H613" s="31">
        <v>109347</v>
      </c>
      <c r="I613">
        <v>3.9</v>
      </c>
    </row>
    <row r="614" spans="6:9" x14ac:dyDescent="0.2">
      <c r="F614" s="38" t="s">
        <v>1543</v>
      </c>
      <c r="G614" t="s">
        <v>1544</v>
      </c>
      <c r="H614" s="31">
        <v>93902</v>
      </c>
      <c r="I614">
        <v>2.2999999999999998</v>
      </c>
    </row>
    <row r="615" spans="6:9" x14ac:dyDescent="0.2">
      <c r="F615" s="38" t="s">
        <v>1545</v>
      </c>
      <c r="G615" t="s">
        <v>1546</v>
      </c>
      <c r="H615" s="31">
        <v>65424</v>
      </c>
      <c r="I615">
        <v>21</v>
      </c>
    </row>
    <row r="616" spans="6:9" x14ac:dyDescent="0.2">
      <c r="F616" s="38" t="s">
        <v>1547</v>
      </c>
      <c r="G616" t="s">
        <v>1548</v>
      </c>
      <c r="H616" s="31">
        <v>81746</v>
      </c>
      <c r="I616">
        <v>2</v>
      </c>
    </row>
    <row r="617" spans="6:9" x14ac:dyDescent="0.2">
      <c r="F617" s="38" t="s">
        <v>1549</v>
      </c>
      <c r="G617" t="s">
        <v>1550</v>
      </c>
      <c r="H617" s="31">
        <v>81471</v>
      </c>
      <c r="I617">
        <v>6.8</v>
      </c>
    </row>
    <row r="618" spans="6:9" x14ac:dyDescent="0.2">
      <c r="F618" s="38" t="s">
        <v>1551</v>
      </c>
      <c r="G618" t="s">
        <v>1552</v>
      </c>
      <c r="H618" s="31">
        <v>152271</v>
      </c>
      <c r="I618">
        <v>8.8000000000000007</v>
      </c>
    </row>
    <row r="619" spans="6:9" x14ac:dyDescent="0.2">
      <c r="F619" s="38" t="s">
        <v>1553</v>
      </c>
      <c r="G619" t="s">
        <v>1554</v>
      </c>
      <c r="H619" s="31">
        <v>97297</v>
      </c>
      <c r="I619">
        <v>1.2</v>
      </c>
    </row>
    <row r="620" spans="6:9" x14ac:dyDescent="0.2">
      <c r="F620" s="38" t="s">
        <v>1555</v>
      </c>
      <c r="G620" t="s">
        <v>1556</v>
      </c>
      <c r="H620" s="31">
        <v>106346</v>
      </c>
      <c r="I620">
        <v>0.8</v>
      </c>
    </row>
    <row r="621" spans="6:9" x14ac:dyDescent="0.2">
      <c r="F621" s="38" t="s">
        <v>1557</v>
      </c>
      <c r="G621" t="s">
        <v>1558</v>
      </c>
      <c r="H621" s="31">
        <v>114375</v>
      </c>
      <c r="I621">
        <v>3.1</v>
      </c>
    </row>
    <row r="622" spans="6:9" x14ac:dyDescent="0.2">
      <c r="F622" s="38" t="s">
        <v>1559</v>
      </c>
      <c r="G622" t="s">
        <v>1560</v>
      </c>
      <c r="H622" s="31">
        <v>112055</v>
      </c>
      <c r="I622">
        <v>3.6</v>
      </c>
    </row>
    <row r="623" spans="6:9" x14ac:dyDescent="0.2">
      <c r="F623" s="38" t="s">
        <v>1561</v>
      </c>
      <c r="G623" t="s">
        <v>1562</v>
      </c>
      <c r="H623" s="31">
        <v>124444</v>
      </c>
      <c r="I623">
        <v>2.2000000000000002</v>
      </c>
    </row>
    <row r="624" spans="6:9" x14ac:dyDescent="0.2">
      <c r="F624" s="38" t="s">
        <v>1563</v>
      </c>
      <c r="G624" t="s">
        <v>1564</v>
      </c>
      <c r="H624" s="31">
        <v>134063</v>
      </c>
      <c r="I624">
        <v>9</v>
      </c>
    </row>
    <row r="625" spans="6:9" x14ac:dyDescent="0.2">
      <c r="F625" s="38" t="s">
        <v>1565</v>
      </c>
      <c r="G625" t="s">
        <v>1566</v>
      </c>
      <c r="H625" s="31">
        <v>133642</v>
      </c>
      <c r="I625">
        <v>6.3</v>
      </c>
    </row>
    <row r="626" spans="6:9" x14ac:dyDescent="0.2">
      <c r="F626" s="38" t="s">
        <v>1567</v>
      </c>
      <c r="G626" t="s">
        <v>1568</v>
      </c>
      <c r="H626" s="31">
        <v>78654</v>
      </c>
      <c r="I626">
        <v>1.5</v>
      </c>
    </row>
    <row r="627" spans="6:9" x14ac:dyDescent="0.2">
      <c r="F627" s="38" t="s">
        <v>1569</v>
      </c>
      <c r="G627" t="s">
        <v>615</v>
      </c>
      <c r="H627" s="31">
        <v>56833</v>
      </c>
      <c r="I627">
        <v>11.4</v>
      </c>
    </row>
    <row r="628" spans="6:9" x14ac:dyDescent="0.2">
      <c r="F628" s="38" t="s">
        <v>1570</v>
      </c>
      <c r="G628" t="s">
        <v>616</v>
      </c>
      <c r="H628" s="31">
        <v>71359</v>
      </c>
      <c r="I628">
        <v>10</v>
      </c>
    </row>
    <row r="629" spans="6:9" x14ac:dyDescent="0.2">
      <c r="F629" s="38" t="s">
        <v>1571</v>
      </c>
      <c r="G629" t="s">
        <v>617</v>
      </c>
      <c r="H629" s="31">
        <v>64293</v>
      </c>
      <c r="I629">
        <v>21.3</v>
      </c>
    </row>
    <row r="630" spans="6:9" x14ac:dyDescent="0.2">
      <c r="F630" s="38" t="s">
        <v>1572</v>
      </c>
      <c r="G630" t="s">
        <v>618</v>
      </c>
      <c r="H630" s="31">
        <v>74511</v>
      </c>
      <c r="I630">
        <v>7.6</v>
      </c>
    </row>
    <row r="631" spans="6:9" x14ac:dyDescent="0.2">
      <c r="F631" s="38" t="s">
        <v>1573</v>
      </c>
      <c r="G631" t="s">
        <v>619</v>
      </c>
      <c r="H631" s="31">
        <v>99333</v>
      </c>
      <c r="I631">
        <v>1.7</v>
      </c>
    </row>
    <row r="632" spans="6:9" x14ac:dyDescent="0.2">
      <c r="F632" s="38" t="s">
        <v>1574</v>
      </c>
      <c r="G632" t="s">
        <v>620</v>
      </c>
      <c r="H632" s="31">
        <v>54423</v>
      </c>
      <c r="I632">
        <v>9</v>
      </c>
    </row>
    <row r="633" spans="6:9" x14ac:dyDescent="0.2">
      <c r="F633" s="38" t="s">
        <v>1575</v>
      </c>
      <c r="G633" t="s">
        <v>621</v>
      </c>
      <c r="H633" s="31">
        <v>105560</v>
      </c>
      <c r="I633">
        <v>1.4</v>
      </c>
    </row>
    <row r="634" spans="6:9" x14ac:dyDescent="0.2">
      <c r="F634" s="38" t="s">
        <v>1576</v>
      </c>
      <c r="G634" t="s">
        <v>622</v>
      </c>
      <c r="H634" s="31">
        <v>74684</v>
      </c>
      <c r="I634">
        <v>5.8</v>
      </c>
    </row>
    <row r="635" spans="6:9" x14ac:dyDescent="0.2">
      <c r="F635" s="38" t="s">
        <v>1577</v>
      </c>
      <c r="G635" t="s">
        <v>623</v>
      </c>
      <c r="H635" s="31">
        <v>121202</v>
      </c>
      <c r="I635">
        <v>1.7</v>
      </c>
    </row>
    <row r="636" spans="6:9" x14ac:dyDescent="0.2">
      <c r="F636" s="38" t="s">
        <v>1578</v>
      </c>
      <c r="G636" t="s">
        <v>624</v>
      </c>
      <c r="H636" s="31">
        <v>81667</v>
      </c>
      <c r="I636">
        <v>11.9</v>
      </c>
    </row>
    <row r="637" spans="6:9" x14ac:dyDescent="0.2">
      <c r="F637" s="38" t="s">
        <v>1579</v>
      </c>
      <c r="G637" t="s">
        <v>625</v>
      </c>
      <c r="H637" s="31">
        <v>82565</v>
      </c>
      <c r="I637">
        <v>10.7</v>
      </c>
    </row>
    <row r="638" spans="6:9" x14ac:dyDescent="0.2">
      <c r="F638" s="38" t="s">
        <v>1580</v>
      </c>
      <c r="G638" t="s">
        <v>1581</v>
      </c>
      <c r="H638" s="31">
        <v>86275</v>
      </c>
      <c r="I638">
        <v>14.6</v>
      </c>
    </row>
    <row r="639" spans="6:9" x14ac:dyDescent="0.2">
      <c r="F639" s="38" t="s">
        <v>1582</v>
      </c>
      <c r="G639" t="s">
        <v>1583</v>
      </c>
      <c r="H639" s="31">
        <v>69542</v>
      </c>
      <c r="I639">
        <v>17.7</v>
      </c>
    </row>
    <row r="640" spans="6:9" x14ac:dyDescent="0.2">
      <c r="F640" s="38" t="s">
        <v>1584</v>
      </c>
      <c r="G640" t="s">
        <v>1585</v>
      </c>
      <c r="H640" s="31">
        <v>48148</v>
      </c>
      <c r="I640">
        <v>36.6</v>
      </c>
    </row>
    <row r="641" spans="6:10" x14ac:dyDescent="0.2">
      <c r="F641" s="38" t="s">
        <v>1586</v>
      </c>
      <c r="G641" t="s">
        <v>1587</v>
      </c>
      <c r="H641" s="31">
        <v>77255</v>
      </c>
      <c r="I641">
        <v>4.8</v>
      </c>
    </row>
    <row r="642" spans="6:10" x14ac:dyDescent="0.2">
      <c r="F642" s="38" t="s">
        <v>1588</v>
      </c>
      <c r="G642" t="s">
        <v>626</v>
      </c>
      <c r="H642" s="31">
        <v>45488</v>
      </c>
      <c r="I642">
        <v>19.5</v>
      </c>
      <c r="J642" s="33">
        <v>0.2104</v>
      </c>
    </row>
    <row r="643" spans="6:10" x14ac:dyDescent="0.2">
      <c r="F643" s="38" t="s">
        <v>1589</v>
      </c>
      <c r="G643" t="s">
        <v>627</v>
      </c>
      <c r="H643" s="31">
        <v>34803</v>
      </c>
      <c r="I643">
        <v>35.4</v>
      </c>
    </row>
    <row r="644" spans="6:10" x14ac:dyDescent="0.2">
      <c r="F644" s="38" t="s">
        <v>1590</v>
      </c>
      <c r="G644" t="s">
        <v>628</v>
      </c>
      <c r="H644" s="31">
        <v>35943</v>
      </c>
      <c r="I644">
        <v>32.5</v>
      </c>
    </row>
    <row r="645" spans="6:10" x14ac:dyDescent="0.2">
      <c r="F645" s="38" t="s">
        <v>1591</v>
      </c>
      <c r="G645" t="s">
        <v>629</v>
      </c>
      <c r="H645" s="31">
        <v>45625</v>
      </c>
      <c r="I645">
        <v>22.6</v>
      </c>
    </row>
    <row r="646" spans="6:10" x14ac:dyDescent="0.2">
      <c r="F646" s="38" t="s">
        <v>1592</v>
      </c>
      <c r="G646" t="s">
        <v>630</v>
      </c>
      <c r="H646" s="31">
        <v>24060</v>
      </c>
      <c r="I646">
        <v>46.4</v>
      </c>
    </row>
    <row r="647" spans="6:10" x14ac:dyDescent="0.2">
      <c r="F647" s="38" t="s">
        <v>1593</v>
      </c>
      <c r="G647" t="s">
        <v>631</v>
      </c>
      <c r="H647" s="31">
        <v>42469</v>
      </c>
      <c r="I647">
        <v>31.7</v>
      </c>
    </row>
    <row r="648" spans="6:10" x14ac:dyDescent="0.2">
      <c r="F648" s="38" t="s">
        <v>1594</v>
      </c>
      <c r="G648" t="s">
        <v>1595</v>
      </c>
      <c r="H648" s="31">
        <v>38346</v>
      </c>
      <c r="I648">
        <v>34.799999999999997</v>
      </c>
    </row>
    <row r="649" spans="6:10" x14ac:dyDescent="0.2">
      <c r="F649" s="38" t="s">
        <v>1596</v>
      </c>
      <c r="G649" t="s">
        <v>1597</v>
      </c>
      <c r="H649" s="31">
        <v>33182</v>
      </c>
      <c r="I649">
        <v>22.4</v>
      </c>
    </row>
    <row r="650" spans="6:10" x14ac:dyDescent="0.2">
      <c r="F650" s="38" t="s">
        <v>1598</v>
      </c>
      <c r="G650" t="s">
        <v>632</v>
      </c>
      <c r="H650" s="31">
        <v>53833</v>
      </c>
      <c r="I650">
        <v>15</v>
      </c>
    </row>
    <row r="651" spans="6:10" x14ac:dyDescent="0.2">
      <c r="F651" s="38" t="s">
        <v>1599</v>
      </c>
      <c r="G651" t="s">
        <v>633</v>
      </c>
      <c r="H651" s="31">
        <v>39363</v>
      </c>
      <c r="I651">
        <v>18.600000000000001</v>
      </c>
    </row>
    <row r="652" spans="6:10" x14ac:dyDescent="0.2">
      <c r="F652" s="38" t="s">
        <v>1600</v>
      </c>
      <c r="G652" t="s">
        <v>634</v>
      </c>
      <c r="H652" s="31">
        <v>44538</v>
      </c>
      <c r="I652">
        <v>23.5</v>
      </c>
    </row>
    <row r="653" spans="6:10" x14ac:dyDescent="0.2">
      <c r="F653" s="38" t="s">
        <v>1601</v>
      </c>
      <c r="G653" t="s">
        <v>635</v>
      </c>
      <c r="H653" s="31">
        <v>29654</v>
      </c>
      <c r="I653">
        <v>28.5</v>
      </c>
    </row>
    <row r="654" spans="6:10" x14ac:dyDescent="0.2">
      <c r="F654" s="38" t="s">
        <v>1602</v>
      </c>
      <c r="G654" t="s">
        <v>636</v>
      </c>
      <c r="H654" s="31">
        <v>21452</v>
      </c>
      <c r="I654">
        <v>54.4</v>
      </c>
    </row>
    <row r="655" spans="6:10" x14ac:dyDescent="0.2">
      <c r="F655" s="38" t="s">
        <v>1603</v>
      </c>
      <c r="G655" t="s">
        <v>1604</v>
      </c>
      <c r="H655" s="31">
        <v>21678</v>
      </c>
      <c r="I655">
        <v>51.6</v>
      </c>
    </row>
    <row r="656" spans="6:10" x14ac:dyDescent="0.2">
      <c r="F656" s="38" t="s">
        <v>1605</v>
      </c>
      <c r="G656" t="s">
        <v>1606</v>
      </c>
      <c r="H656" s="31">
        <v>55761</v>
      </c>
      <c r="I656">
        <v>23.9</v>
      </c>
    </row>
    <row r="657" spans="6:10" x14ac:dyDescent="0.2">
      <c r="F657" s="38" t="s">
        <v>1607</v>
      </c>
      <c r="G657" t="s">
        <v>637</v>
      </c>
      <c r="H657" s="31">
        <v>51196</v>
      </c>
      <c r="I657">
        <v>19.7</v>
      </c>
    </row>
    <row r="658" spans="6:10" x14ac:dyDescent="0.2">
      <c r="F658" s="38" t="s">
        <v>1608</v>
      </c>
      <c r="G658" t="s">
        <v>638</v>
      </c>
      <c r="H658" s="31">
        <v>69423</v>
      </c>
      <c r="I658">
        <v>7</v>
      </c>
    </row>
    <row r="659" spans="6:10" x14ac:dyDescent="0.2">
      <c r="F659" s="38" t="s">
        <v>1609</v>
      </c>
      <c r="G659" t="s">
        <v>1610</v>
      </c>
      <c r="H659" s="31">
        <v>39756</v>
      </c>
      <c r="I659">
        <v>22.8</v>
      </c>
    </row>
    <row r="660" spans="6:10" x14ac:dyDescent="0.2">
      <c r="F660" s="38" t="s">
        <v>1611</v>
      </c>
      <c r="G660" t="s">
        <v>1612</v>
      </c>
      <c r="H660" s="31">
        <v>51345</v>
      </c>
      <c r="I660">
        <v>20.7</v>
      </c>
    </row>
    <row r="661" spans="6:10" x14ac:dyDescent="0.2">
      <c r="F661" s="38" t="s">
        <v>1613</v>
      </c>
      <c r="G661" t="s">
        <v>639</v>
      </c>
      <c r="H661" s="31">
        <v>35423</v>
      </c>
      <c r="I661">
        <v>29.7</v>
      </c>
      <c r="J661" s="33">
        <v>0.33200000000000002</v>
      </c>
    </row>
    <row r="662" spans="6:10" x14ac:dyDescent="0.2">
      <c r="F662" s="38" t="s">
        <v>1614</v>
      </c>
      <c r="G662" t="s">
        <v>640</v>
      </c>
      <c r="H662" s="31">
        <v>39306</v>
      </c>
      <c r="I662">
        <v>33.299999999999997</v>
      </c>
    </row>
    <row r="663" spans="6:10" x14ac:dyDescent="0.2">
      <c r="F663" s="38" t="s">
        <v>1615</v>
      </c>
      <c r="G663" t="s">
        <v>1616</v>
      </c>
      <c r="H663" s="31">
        <v>44503</v>
      </c>
      <c r="I663">
        <v>14.6</v>
      </c>
    </row>
    <row r="664" spans="6:10" x14ac:dyDescent="0.2">
      <c r="F664" s="38" t="s">
        <v>1617</v>
      </c>
      <c r="G664" t="s">
        <v>1618</v>
      </c>
      <c r="H664" s="31">
        <v>60750</v>
      </c>
      <c r="I664">
        <v>26</v>
      </c>
    </row>
    <row r="665" spans="6:10" x14ac:dyDescent="0.2">
      <c r="F665" s="38" t="s">
        <v>1619</v>
      </c>
      <c r="G665" t="s">
        <v>1620</v>
      </c>
      <c r="H665" s="31">
        <v>54042</v>
      </c>
      <c r="I665">
        <v>19.7</v>
      </c>
    </row>
    <row r="666" spans="6:10" x14ac:dyDescent="0.2">
      <c r="F666" s="38" t="s">
        <v>1621</v>
      </c>
      <c r="G666" t="s">
        <v>1622</v>
      </c>
      <c r="H666" s="31">
        <v>64375</v>
      </c>
      <c r="I666">
        <v>5.5</v>
      </c>
    </row>
    <row r="667" spans="6:10" x14ac:dyDescent="0.2">
      <c r="F667" s="38" t="s">
        <v>1623</v>
      </c>
      <c r="G667" t="s">
        <v>641</v>
      </c>
      <c r="H667" s="31">
        <v>26885</v>
      </c>
      <c r="I667">
        <v>42.4</v>
      </c>
    </row>
    <row r="668" spans="6:10" x14ac:dyDescent="0.2">
      <c r="F668" s="38" t="s">
        <v>1624</v>
      </c>
      <c r="G668" t="s">
        <v>642</v>
      </c>
      <c r="H668" s="31">
        <v>60343</v>
      </c>
      <c r="I668">
        <v>12.7</v>
      </c>
    </row>
    <row r="669" spans="6:10" x14ac:dyDescent="0.2">
      <c r="F669" s="38" t="s">
        <v>1625</v>
      </c>
      <c r="G669" t="s">
        <v>1626</v>
      </c>
      <c r="H669" s="31">
        <v>99219</v>
      </c>
      <c r="I669">
        <v>10.3</v>
      </c>
    </row>
    <row r="670" spans="6:10" x14ac:dyDescent="0.2">
      <c r="F670" s="38" t="s">
        <v>1627</v>
      </c>
      <c r="G670" t="s">
        <v>1628</v>
      </c>
      <c r="H670" s="31">
        <v>85000</v>
      </c>
      <c r="I670">
        <v>15.3</v>
      </c>
      <c r="J670" s="33">
        <v>0.2094</v>
      </c>
    </row>
    <row r="671" spans="6:10" x14ac:dyDescent="0.2">
      <c r="F671" s="38" t="s">
        <v>1629</v>
      </c>
      <c r="G671" t="s">
        <v>643</v>
      </c>
      <c r="H671" s="31">
        <v>38114</v>
      </c>
      <c r="I671">
        <v>36.1</v>
      </c>
    </row>
    <row r="672" spans="6:10" x14ac:dyDescent="0.2">
      <c r="F672" s="38" t="s">
        <v>1630</v>
      </c>
      <c r="G672" t="s">
        <v>644</v>
      </c>
      <c r="H672" s="31">
        <v>38444</v>
      </c>
      <c r="I672">
        <v>37.5</v>
      </c>
      <c r="J672" s="33">
        <v>0.26300000000000001</v>
      </c>
    </row>
    <row r="673" spans="6:9" x14ac:dyDescent="0.2">
      <c r="F673" s="38" t="s">
        <v>1631</v>
      </c>
      <c r="G673" t="s">
        <v>1632</v>
      </c>
      <c r="H673" s="31">
        <v>73953</v>
      </c>
      <c r="I673">
        <v>12.4</v>
      </c>
    </row>
    <row r="674" spans="6:9" x14ac:dyDescent="0.2">
      <c r="F674" s="38" t="s">
        <v>1633</v>
      </c>
      <c r="G674" t="s">
        <v>645</v>
      </c>
      <c r="H674" s="31" t="s">
        <v>423</v>
      </c>
      <c r="I674" t="s">
        <v>423</v>
      </c>
    </row>
    <row r="675" spans="6:9" x14ac:dyDescent="0.2">
      <c r="F675" s="38" t="s">
        <v>1634</v>
      </c>
      <c r="G675" t="s">
        <v>646</v>
      </c>
      <c r="H675" s="31">
        <v>78460</v>
      </c>
      <c r="I675">
        <v>3.7</v>
      </c>
    </row>
    <row r="676" spans="6:9" x14ac:dyDescent="0.2">
      <c r="F676" s="38" t="s">
        <v>1635</v>
      </c>
      <c r="G676" t="s">
        <v>1636</v>
      </c>
      <c r="H676" s="31">
        <v>81715</v>
      </c>
      <c r="I676">
        <v>8.8000000000000007</v>
      </c>
    </row>
    <row r="677" spans="6:9" x14ac:dyDescent="0.2">
      <c r="F677" s="38" t="s">
        <v>1637</v>
      </c>
      <c r="G677" t="s">
        <v>1638</v>
      </c>
      <c r="H677" s="31">
        <v>76503</v>
      </c>
      <c r="I677">
        <v>8.1</v>
      </c>
    </row>
    <row r="678" spans="6:9" x14ac:dyDescent="0.2">
      <c r="F678" s="38" t="s">
        <v>1639</v>
      </c>
      <c r="G678" t="s">
        <v>1640</v>
      </c>
      <c r="H678" s="31">
        <v>65040</v>
      </c>
      <c r="I678">
        <v>11.7</v>
      </c>
    </row>
    <row r="679" spans="6:9" x14ac:dyDescent="0.2">
      <c r="F679" s="38" t="s">
        <v>1641</v>
      </c>
      <c r="G679" t="s">
        <v>1642</v>
      </c>
      <c r="H679" s="31">
        <v>62570</v>
      </c>
      <c r="I679">
        <v>6.6</v>
      </c>
    </row>
    <row r="680" spans="6:9" x14ac:dyDescent="0.2">
      <c r="F680" s="38" t="s">
        <v>1643</v>
      </c>
      <c r="G680" t="s">
        <v>647</v>
      </c>
      <c r="H680" s="31">
        <v>61224</v>
      </c>
      <c r="I680">
        <v>15.4</v>
      </c>
    </row>
    <row r="681" spans="6:9" x14ac:dyDescent="0.2">
      <c r="F681" s="38" t="s">
        <v>1644</v>
      </c>
      <c r="G681" t="s">
        <v>648</v>
      </c>
      <c r="H681" s="31">
        <v>86382</v>
      </c>
      <c r="I681">
        <v>6.6</v>
      </c>
    </row>
    <row r="682" spans="6:9" x14ac:dyDescent="0.2">
      <c r="F682" s="38" t="s">
        <v>1645</v>
      </c>
      <c r="G682" t="s">
        <v>649</v>
      </c>
      <c r="H682" s="31">
        <v>80625</v>
      </c>
      <c r="I682">
        <v>8.1</v>
      </c>
    </row>
    <row r="683" spans="6:9" x14ac:dyDescent="0.2">
      <c r="F683" s="38" t="s">
        <v>1646</v>
      </c>
      <c r="G683" t="s">
        <v>1647</v>
      </c>
      <c r="H683" s="31">
        <v>62335</v>
      </c>
      <c r="I683">
        <v>10.8</v>
      </c>
    </row>
    <row r="684" spans="6:9" x14ac:dyDescent="0.2">
      <c r="F684" s="38" t="s">
        <v>1648</v>
      </c>
      <c r="G684" t="s">
        <v>1649</v>
      </c>
      <c r="H684" s="31">
        <v>54125</v>
      </c>
      <c r="I684">
        <v>18</v>
      </c>
    </row>
    <row r="685" spans="6:9" x14ac:dyDescent="0.2">
      <c r="F685" s="38" t="s">
        <v>1650</v>
      </c>
      <c r="G685" t="s">
        <v>650</v>
      </c>
      <c r="H685" s="31">
        <v>58920</v>
      </c>
      <c r="I685">
        <v>11.5</v>
      </c>
    </row>
    <row r="686" spans="6:9" x14ac:dyDescent="0.2">
      <c r="F686" s="38" t="s">
        <v>1651</v>
      </c>
      <c r="G686" t="s">
        <v>651</v>
      </c>
      <c r="H686" s="31">
        <v>62639</v>
      </c>
      <c r="I686">
        <v>14.8</v>
      </c>
    </row>
    <row r="687" spans="6:9" x14ac:dyDescent="0.2">
      <c r="F687" s="38" t="s">
        <v>1652</v>
      </c>
      <c r="G687" t="s">
        <v>1653</v>
      </c>
      <c r="H687" s="31">
        <v>75083</v>
      </c>
      <c r="I687">
        <v>15.5</v>
      </c>
    </row>
    <row r="688" spans="6:9" x14ac:dyDescent="0.2">
      <c r="F688" s="38" t="s">
        <v>1654</v>
      </c>
      <c r="G688" t="s">
        <v>1655</v>
      </c>
      <c r="H688" s="31">
        <v>61250</v>
      </c>
      <c r="I688">
        <v>11.2</v>
      </c>
    </row>
    <row r="689" spans="6:9" x14ac:dyDescent="0.2">
      <c r="F689" s="38" t="s">
        <v>1656</v>
      </c>
      <c r="G689" t="s">
        <v>1657</v>
      </c>
      <c r="H689" s="31">
        <v>68224</v>
      </c>
      <c r="I689">
        <v>7.6</v>
      </c>
    </row>
    <row r="690" spans="6:9" x14ac:dyDescent="0.2">
      <c r="F690" s="38" t="s">
        <v>1658</v>
      </c>
      <c r="G690" t="s">
        <v>1659</v>
      </c>
      <c r="H690" s="31">
        <v>81250</v>
      </c>
      <c r="I690">
        <v>9.4</v>
      </c>
    </row>
  </sheetData>
  <sheetProtection selectLockedCells="1" selectUnlockedCells="1"/>
  <autoFilter ref="A1:V690" xr:uid="{B9DBAD22-5F54-4F53-83C7-A86AF1A04856}"/>
  <mergeCells count="1">
    <mergeCell ref="F2:J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85542-1C69-4759-8282-82F06C46D904}">
  <dimension ref="B2:BE58"/>
  <sheetViews>
    <sheetView workbookViewId="0">
      <pane xSplit="3" ySplit="8" topLeftCell="D9" activePane="bottomRight" state="frozen"/>
      <selection pane="topRight" activeCell="D1" sqref="D1"/>
      <selection pane="bottomLeft" activeCell="A9" sqref="A9"/>
      <selection pane="bottomRight" activeCell="E48" sqref="E48"/>
    </sheetView>
  </sheetViews>
  <sheetFormatPr baseColWidth="10" defaultColWidth="8.83203125" defaultRowHeight="15" x14ac:dyDescent="0.2"/>
  <cols>
    <col min="3" max="3" width="29" bestFit="1" customWidth="1"/>
    <col min="4" max="4" width="12.1640625" bestFit="1" customWidth="1"/>
    <col min="5" max="5" width="12.5" bestFit="1" customWidth="1"/>
    <col min="6" max="6" width="11.5" style="42" bestFit="1" customWidth="1"/>
    <col min="7" max="7" width="15.33203125" bestFit="1" customWidth="1"/>
    <col min="8" max="8" width="10.33203125" style="42" customWidth="1"/>
    <col min="9" max="9" width="10.5" bestFit="1" customWidth="1"/>
    <col min="10" max="10" width="10.33203125" style="42" customWidth="1"/>
    <col min="11" max="11" width="10.5" bestFit="1" customWidth="1"/>
    <col min="12" max="12" width="10.33203125" style="42" customWidth="1"/>
    <col min="13" max="13" width="10.5" bestFit="1" customWidth="1"/>
    <col min="14" max="14" width="12.1640625" style="42" bestFit="1" customWidth="1"/>
    <col min="15" max="15" width="12.83203125" style="7" bestFit="1" customWidth="1"/>
    <col min="16" max="16" width="12.1640625" style="42" bestFit="1" customWidth="1"/>
    <col min="17" max="17" width="12.5" bestFit="1" customWidth="1"/>
    <col min="18" max="18" width="13.83203125" bestFit="1" customWidth="1"/>
    <col min="19" max="19" width="12.5" bestFit="1" customWidth="1"/>
    <col min="20" max="20" width="11.5" bestFit="1" customWidth="1"/>
    <col min="21" max="21" width="12.5" bestFit="1" customWidth="1"/>
    <col min="22" max="22" width="12.1640625" bestFit="1" customWidth="1"/>
    <col min="23" max="23" width="12.5" bestFit="1" customWidth="1"/>
    <col min="24" max="24" width="11.5" bestFit="1" customWidth="1"/>
    <col min="25" max="25" width="12.5" bestFit="1" customWidth="1"/>
    <col min="26" max="26" width="11.5" bestFit="1" customWidth="1"/>
    <col min="27" max="27" width="12.5" bestFit="1" customWidth="1"/>
    <col min="28" max="28" width="11.5" bestFit="1" customWidth="1"/>
    <col min="29" max="29" width="12.5" bestFit="1" customWidth="1"/>
    <col min="30" max="30" width="11.5" bestFit="1" customWidth="1"/>
    <col min="31" max="31" width="12.5" bestFit="1" customWidth="1"/>
    <col min="32" max="32" width="11.5" bestFit="1" customWidth="1"/>
    <col min="33" max="33" width="12.5" bestFit="1" customWidth="1"/>
    <col min="34" max="34" width="11.5" bestFit="1" customWidth="1"/>
    <col min="35" max="35" width="12.5" bestFit="1" customWidth="1"/>
    <col min="36" max="36" width="11.5" bestFit="1" customWidth="1"/>
    <col min="37" max="37" width="12.5" bestFit="1" customWidth="1"/>
    <col min="38" max="38" width="11.5" bestFit="1" customWidth="1"/>
    <col min="39" max="39" width="12.5" bestFit="1" customWidth="1"/>
    <col min="40" max="40" width="11.5" bestFit="1" customWidth="1"/>
    <col min="41" max="41" width="12.5" bestFit="1" customWidth="1"/>
    <col min="42" max="42" width="11.5" bestFit="1" customWidth="1"/>
    <col min="43" max="43" width="12.5" bestFit="1" customWidth="1"/>
    <col min="45" max="45" width="9.33203125" bestFit="1" customWidth="1"/>
    <col min="47" max="47" width="9.33203125" bestFit="1" customWidth="1"/>
    <col min="49" max="49" width="9.33203125" bestFit="1" customWidth="1"/>
    <col min="51" max="51" width="9.33203125" bestFit="1" customWidth="1"/>
    <col min="53" max="53" width="9.33203125" bestFit="1" customWidth="1"/>
    <col min="55" max="55" width="9.33203125" bestFit="1" customWidth="1"/>
    <col min="56" max="56" width="12.5" bestFit="1" customWidth="1"/>
  </cols>
  <sheetData>
    <row r="2" spans="2:21" hidden="1" x14ac:dyDescent="0.2"/>
    <row r="3" spans="2:21" hidden="1" x14ac:dyDescent="0.2"/>
    <row r="4" spans="2:21" hidden="1" x14ac:dyDescent="0.2"/>
    <row r="5" spans="2:21" hidden="1" x14ac:dyDescent="0.2"/>
    <row r="6" spans="2:21" hidden="1" x14ac:dyDescent="0.2"/>
    <row r="7" spans="2:21" ht="32" x14ac:dyDescent="0.2">
      <c r="D7" s="52">
        <v>2016</v>
      </c>
      <c r="E7" s="52">
        <v>2017</v>
      </c>
      <c r="F7" s="41" t="s">
        <v>1706</v>
      </c>
      <c r="G7" s="52">
        <v>2018</v>
      </c>
      <c r="H7" s="41" t="s">
        <v>1707</v>
      </c>
      <c r="I7" s="52">
        <v>2019</v>
      </c>
      <c r="J7" s="53" t="s">
        <v>1708</v>
      </c>
      <c r="K7" s="52">
        <v>2020</v>
      </c>
      <c r="L7" s="41" t="s">
        <v>1709</v>
      </c>
      <c r="M7" s="52">
        <v>2021</v>
      </c>
      <c r="N7" s="41" t="s">
        <v>1710</v>
      </c>
      <c r="O7" s="52">
        <v>2022</v>
      </c>
      <c r="P7" s="41" t="s">
        <v>1723</v>
      </c>
      <c r="Q7" s="7" t="s">
        <v>1705</v>
      </c>
      <c r="R7" s="59" t="s">
        <v>1721</v>
      </c>
    </row>
    <row r="8" spans="2:21" x14ac:dyDescent="0.2">
      <c r="B8" s="7" t="s">
        <v>1699</v>
      </c>
      <c r="O8"/>
      <c r="Q8" s="7"/>
      <c r="R8" s="43"/>
    </row>
    <row r="9" spans="2:21" x14ac:dyDescent="0.2">
      <c r="C9" t="s">
        <v>1700</v>
      </c>
      <c r="D9" s="60">
        <v>0.24840899999999999</v>
      </c>
      <c r="E9" s="60">
        <v>0.237812</v>
      </c>
      <c r="F9" s="61">
        <f>E9-D9</f>
        <v>-1.0596999999999995E-2</v>
      </c>
      <c r="G9" s="60">
        <v>0.225574</v>
      </c>
      <c r="H9" s="61">
        <f>G9-E9</f>
        <v>-1.2237999999999999E-2</v>
      </c>
      <c r="I9" s="60">
        <v>0.22527800000000001</v>
      </c>
      <c r="J9" s="61">
        <f>I9-G9</f>
        <v>-2.9599999999999071E-4</v>
      </c>
      <c r="K9" s="60">
        <v>0.22498499999999999</v>
      </c>
      <c r="L9" s="61">
        <f>K9-I9</f>
        <v>-2.9300000000001547E-4</v>
      </c>
      <c r="M9" s="60">
        <v>0.23308599999999999</v>
      </c>
      <c r="N9" s="61">
        <f>M9-K9</f>
        <v>8.1009999999999971E-3</v>
      </c>
      <c r="O9" s="60">
        <v>0.21754299999999999</v>
      </c>
      <c r="P9" s="61">
        <f>O9-M9</f>
        <v>-1.5543000000000001E-2</v>
      </c>
      <c r="Q9" s="62">
        <f>AVERAGE(D9,E9,G9,I9,K9,M9,O9)</f>
        <v>0.23038385714285714</v>
      </c>
      <c r="R9" s="63">
        <f>AVERAGE(F9,H9,J9,L9,N9,P9)</f>
        <v>-5.1443333333333341E-3</v>
      </c>
    </row>
    <row r="10" spans="2:21" x14ac:dyDescent="0.2">
      <c r="C10" t="s">
        <v>1701</v>
      </c>
      <c r="D10" s="60">
        <v>0.3956828</v>
      </c>
      <c r="E10" s="60">
        <v>0.41865059999999998</v>
      </c>
      <c r="F10" s="61">
        <f t="shared" ref="F10:F41" si="0">E10-D10</f>
        <v>2.2967799999999983E-2</v>
      </c>
      <c r="G10" s="60">
        <v>0.39028000000000002</v>
      </c>
      <c r="H10" s="61">
        <f t="shared" ref="H10:P41" si="1">G10-E10</f>
        <v>-2.8370599999999968E-2</v>
      </c>
      <c r="I10" s="60">
        <v>0.38380599999999998</v>
      </c>
      <c r="J10" s="61">
        <f t="shared" si="1"/>
        <v>-6.4740000000000353E-3</v>
      </c>
      <c r="K10" s="60">
        <v>0.35861900000000002</v>
      </c>
      <c r="L10" s="61">
        <f t="shared" si="1"/>
        <v>-2.5186999999999959E-2</v>
      </c>
      <c r="M10" s="60">
        <v>0.35861900000000002</v>
      </c>
      <c r="N10" s="61">
        <f t="shared" si="1"/>
        <v>0</v>
      </c>
      <c r="O10" s="60">
        <v>0.24954599999999999</v>
      </c>
      <c r="P10" s="61">
        <f t="shared" si="1"/>
        <v>-0.10907300000000003</v>
      </c>
      <c r="Q10" s="62">
        <f t="shared" ref="Q10:Q41" si="2">AVERAGE(D10,E10,G10,I10,K10,M10,O10)</f>
        <v>0.36502905714285711</v>
      </c>
      <c r="R10" s="63">
        <f t="shared" ref="R10:R41" si="3">AVERAGE(F10,H10,J10,L10,N10,P10)</f>
        <v>-2.4356133333333335E-2</v>
      </c>
      <c r="U10" t="s">
        <v>1726</v>
      </c>
    </row>
    <row r="11" spans="2:21" x14ac:dyDescent="0.2">
      <c r="C11" t="s">
        <v>1702</v>
      </c>
      <c r="D11" s="60">
        <v>0.254</v>
      </c>
      <c r="E11" s="60">
        <v>0.24399999999999999</v>
      </c>
      <c r="F11" s="61">
        <f t="shared" si="0"/>
        <v>-1.0000000000000009E-2</v>
      </c>
      <c r="G11" s="60">
        <v>0.23400000000000001</v>
      </c>
      <c r="H11" s="61">
        <f t="shared" si="1"/>
        <v>-9.9999999999999811E-3</v>
      </c>
      <c r="I11" s="60">
        <v>0.23400000000000001</v>
      </c>
      <c r="J11" s="61">
        <f t="shared" si="1"/>
        <v>0</v>
      </c>
      <c r="K11" s="60">
        <v>0.23400000000000001</v>
      </c>
      <c r="L11" s="61">
        <f t="shared" si="1"/>
        <v>0</v>
      </c>
      <c r="M11" s="60">
        <v>0.22900000000000001</v>
      </c>
      <c r="N11" s="61">
        <f t="shared" si="1"/>
        <v>-5.0000000000000044E-3</v>
      </c>
      <c r="O11" s="60">
        <v>0.224</v>
      </c>
      <c r="P11" s="61">
        <f t="shared" si="1"/>
        <v>-5.0000000000000044E-3</v>
      </c>
      <c r="Q11" s="62">
        <f t="shared" si="2"/>
        <v>0.23614285714285715</v>
      </c>
      <c r="R11" s="63">
        <f t="shared" si="3"/>
        <v>-5.0000000000000001E-3</v>
      </c>
      <c r="U11" t="s">
        <v>1737</v>
      </c>
    </row>
    <row r="12" spans="2:21" x14ac:dyDescent="0.2">
      <c r="B12" s="7" t="s">
        <v>1703</v>
      </c>
      <c r="D12" s="60"/>
      <c r="E12" s="60"/>
      <c r="F12" s="61"/>
      <c r="G12" s="60"/>
      <c r="H12" s="61"/>
      <c r="I12" s="60"/>
      <c r="J12" s="61"/>
      <c r="K12" s="60"/>
      <c r="L12" s="61"/>
      <c r="M12" s="60"/>
      <c r="N12" s="61"/>
      <c r="O12" s="60"/>
      <c r="P12" s="61"/>
      <c r="Q12" s="62"/>
      <c r="R12" s="63"/>
      <c r="U12" t="s">
        <v>1727</v>
      </c>
    </row>
    <row r="13" spans="2:21" x14ac:dyDescent="0.2">
      <c r="C13" t="s">
        <v>1704</v>
      </c>
      <c r="D13" s="60">
        <v>0.83499999999999996</v>
      </c>
      <c r="E13" s="60">
        <v>0.80500000000000005</v>
      </c>
      <c r="F13" s="61">
        <f t="shared" si="0"/>
        <v>-2.9999999999999916E-2</v>
      </c>
      <c r="G13" s="60">
        <v>0.78500000000000003</v>
      </c>
      <c r="H13" s="61">
        <f t="shared" si="1"/>
        <v>-2.0000000000000018E-2</v>
      </c>
      <c r="I13" s="60">
        <v>0.74750000000000005</v>
      </c>
      <c r="J13" s="61">
        <f t="shared" si="1"/>
        <v>-3.7499999999999978E-2</v>
      </c>
      <c r="K13" s="60">
        <v>0.74750000000000005</v>
      </c>
      <c r="L13" s="61">
        <f t="shared" si="1"/>
        <v>0</v>
      </c>
      <c r="M13" s="60">
        <v>0.73250000000000004</v>
      </c>
      <c r="N13" s="61">
        <f t="shared" si="1"/>
        <v>-1.5000000000000013E-2</v>
      </c>
      <c r="O13" s="60">
        <v>0.71250000000000002</v>
      </c>
      <c r="P13" s="61">
        <f t="shared" si="1"/>
        <v>-2.0000000000000018E-2</v>
      </c>
      <c r="Q13" s="62">
        <f t="shared" si="2"/>
        <v>0.76642857142857157</v>
      </c>
      <c r="R13" s="63">
        <f t="shared" si="3"/>
        <v>-2.0416666666666656E-2</v>
      </c>
      <c r="U13" t="s">
        <v>1738</v>
      </c>
    </row>
    <row r="14" spans="2:21" x14ac:dyDescent="0.2">
      <c r="B14" s="7" t="s">
        <v>1677</v>
      </c>
      <c r="D14" s="60"/>
      <c r="E14" s="60"/>
      <c r="F14" s="61"/>
      <c r="G14" s="60"/>
      <c r="H14" s="61"/>
      <c r="I14" s="60"/>
      <c r="J14" s="61"/>
      <c r="K14" s="60"/>
      <c r="L14" s="61"/>
      <c r="M14" s="60"/>
      <c r="N14" s="61"/>
      <c r="O14" s="60"/>
      <c r="P14" s="61"/>
      <c r="Q14" s="62"/>
      <c r="R14" s="63"/>
    </row>
    <row r="15" spans="2:21" x14ac:dyDescent="0.2">
      <c r="C15" t="s">
        <v>1678</v>
      </c>
      <c r="D15" s="60">
        <v>1.595</v>
      </c>
      <c r="E15" s="60">
        <v>1.595</v>
      </c>
      <c r="F15" s="61">
        <f t="shared" si="0"/>
        <v>0</v>
      </c>
      <c r="G15" s="60">
        <v>1.595</v>
      </c>
      <c r="H15" s="61">
        <f t="shared" si="1"/>
        <v>0</v>
      </c>
      <c r="I15" s="60">
        <v>1.4933000000000001</v>
      </c>
      <c r="J15" s="61">
        <f t="shared" si="1"/>
        <v>-0.1016999999999999</v>
      </c>
      <c r="K15" s="60">
        <v>1.4797</v>
      </c>
      <c r="L15" s="61">
        <f t="shared" si="1"/>
        <v>-1.3600000000000056E-2</v>
      </c>
      <c r="M15" s="60">
        <v>1.3929</v>
      </c>
      <c r="N15" s="61">
        <f t="shared" si="1"/>
        <v>-8.6799999999999988E-2</v>
      </c>
      <c r="O15" s="60">
        <v>1.3678999999999999</v>
      </c>
      <c r="P15" s="61">
        <f t="shared" si="1"/>
        <v>-2.5000000000000133E-2</v>
      </c>
      <c r="Q15" s="62">
        <f t="shared" si="2"/>
        <v>1.5026857142857144</v>
      </c>
      <c r="R15" s="63">
        <f t="shared" si="3"/>
        <v>-3.7850000000000016E-2</v>
      </c>
    </row>
    <row r="16" spans="2:21" x14ac:dyDescent="0.2">
      <c r="C16" t="s">
        <v>1679</v>
      </c>
      <c r="D16" s="60">
        <v>1.39008</v>
      </c>
      <c r="E16" s="60">
        <v>1.3686700000000001</v>
      </c>
      <c r="F16" s="61">
        <f t="shared" si="0"/>
        <v>-2.1409999999999929E-2</v>
      </c>
      <c r="G16" s="60">
        <v>1.3686700000000001</v>
      </c>
      <c r="H16" s="61">
        <f t="shared" si="1"/>
        <v>0</v>
      </c>
      <c r="I16" s="60">
        <v>1.29867</v>
      </c>
      <c r="J16" s="61">
        <f t="shared" si="1"/>
        <v>-7.0000000000000062E-2</v>
      </c>
      <c r="K16" s="60">
        <v>1.3871</v>
      </c>
      <c r="L16" s="61">
        <f t="shared" si="1"/>
        <v>8.8430000000000009E-2</v>
      </c>
      <c r="M16" s="60">
        <v>1.3608</v>
      </c>
      <c r="N16" s="61">
        <f t="shared" si="1"/>
        <v>-2.629999999999999E-2</v>
      </c>
      <c r="O16" s="60">
        <v>1.3087</v>
      </c>
      <c r="P16" s="61">
        <f t="shared" si="1"/>
        <v>-5.2100000000000035E-2</v>
      </c>
      <c r="Q16" s="62">
        <f t="shared" si="2"/>
        <v>1.35467</v>
      </c>
      <c r="R16" s="63">
        <f t="shared" si="3"/>
        <v>-1.3563333333333335E-2</v>
      </c>
    </row>
    <row r="17" spans="3:18" x14ac:dyDescent="0.2">
      <c r="C17" t="s">
        <v>1680</v>
      </c>
      <c r="D17" s="60">
        <v>1.2030000000000001</v>
      </c>
      <c r="E17" s="60">
        <v>1.329</v>
      </c>
      <c r="F17" s="61">
        <f t="shared" si="0"/>
        <v>0.12599999999999989</v>
      </c>
      <c r="G17" s="60">
        <v>1.329</v>
      </c>
      <c r="H17" s="61">
        <f t="shared" si="1"/>
        <v>0</v>
      </c>
      <c r="I17" s="60">
        <v>1.24735</v>
      </c>
      <c r="J17" s="61">
        <f t="shared" si="1"/>
        <v>-8.165E-2</v>
      </c>
      <c r="K17" s="60">
        <v>1.2474000000000001</v>
      </c>
      <c r="L17" s="61">
        <f t="shared" si="1"/>
        <v>5.0000000000105516E-5</v>
      </c>
      <c r="M17" s="60">
        <v>1.2225999999999999</v>
      </c>
      <c r="N17" s="61">
        <f t="shared" si="1"/>
        <v>-2.4800000000000155E-2</v>
      </c>
      <c r="O17" s="60">
        <v>1.2104999999999999</v>
      </c>
      <c r="P17" s="61">
        <f t="shared" si="1"/>
        <v>-1.21E-2</v>
      </c>
      <c r="Q17" s="62">
        <f t="shared" si="2"/>
        <v>1.2555499999999999</v>
      </c>
      <c r="R17" s="63">
        <f t="shared" si="3"/>
        <v>1.2499999999999734E-3</v>
      </c>
    </row>
    <row r="18" spans="3:18" x14ac:dyDescent="0.2">
      <c r="C18" t="s">
        <v>1681</v>
      </c>
      <c r="D18" s="60">
        <v>1.4539</v>
      </c>
      <c r="E18" s="60">
        <v>1.4539</v>
      </c>
      <c r="F18" s="61">
        <f t="shared" si="0"/>
        <v>0</v>
      </c>
      <c r="G18" s="60">
        <v>1.4539</v>
      </c>
      <c r="H18" s="61">
        <f t="shared" si="1"/>
        <v>0</v>
      </c>
      <c r="I18" s="60">
        <v>1.3838999999999999</v>
      </c>
      <c r="J18" s="61">
        <f t="shared" si="1"/>
        <v>-7.0000000000000062E-2</v>
      </c>
      <c r="K18" s="60">
        <v>1.3803000000000001</v>
      </c>
      <c r="L18" s="61">
        <f t="shared" si="1"/>
        <v>-3.5999999999998256E-3</v>
      </c>
      <c r="M18" s="60">
        <v>1.3380000000000001</v>
      </c>
      <c r="N18" s="61">
        <f t="shared" si="1"/>
        <v>-4.2300000000000004E-2</v>
      </c>
      <c r="O18" s="60">
        <v>1.2798</v>
      </c>
      <c r="P18" s="61">
        <f t="shared" si="1"/>
        <v>-5.8200000000000029E-2</v>
      </c>
      <c r="Q18" s="62">
        <f t="shared" si="2"/>
        <v>1.3919571428571427</v>
      </c>
      <c r="R18" s="63">
        <f t="shared" si="3"/>
        <v>-2.9016666666666652E-2</v>
      </c>
    </row>
    <row r="19" spans="3:18" x14ac:dyDescent="0.2">
      <c r="C19" t="s">
        <v>1682</v>
      </c>
      <c r="D19" s="60">
        <v>1.54</v>
      </c>
      <c r="E19" s="60">
        <v>1.67</v>
      </c>
      <c r="F19" s="61">
        <f t="shared" si="0"/>
        <v>0.12999999999999989</v>
      </c>
      <c r="G19" s="60">
        <v>1.67</v>
      </c>
      <c r="H19" s="61">
        <f t="shared" si="1"/>
        <v>0</v>
      </c>
      <c r="I19" s="60">
        <v>1.5683499999999999</v>
      </c>
      <c r="J19" s="61">
        <f t="shared" si="1"/>
        <v>-0.10165000000000002</v>
      </c>
      <c r="K19" s="60">
        <v>1.5383</v>
      </c>
      <c r="L19" s="61">
        <f t="shared" si="1"/>
        <v>-3.004999999999991E-2</v>
      </c>
      <c r="M19" s="60">
        <v>1.4945999999999999</v>
      </c>
      <c r="N19" s="61">
        <f t="shared" si="1"/>
        <v>-4.3700000000000072E-2</v>
      </c>
      <c r="O19" s="60">
        <v>1.4429000000000001</v>
      </c>
      <c r="P19" s="61">
        <f t="shared" si="1"/>
        <v>-5.1699999999999857E-2</v>
      </c>
      <c r="Q19" s="62">
        <f t="shared" si="2"/>
        <v>1.5605928571428571</v>
      </c>
      <c r="R19" s="63">
        <f t="shared" si="3"/>
        <v>-1.6183333333333327E-2</v>
      </c>
    </row>
    <row r="20" spans="3:18" x14ac:dyDescent="0.2">
      <c r="C20" t="s">
        <v>1683</v>
      </c>
      <c r="D20" s="60">
        <v>1.39</v>
      </c>
      <c r="E20" s="60">
        <v>1.385</v>
      </c>
      <c r="F20" s="61">
        <f t="shared" si="0"/>
        <v>-4.9999999999998934E-3</v>
      </c>
      <c r="G20" s="60">
        <v>1.38</v>
      </c>
      <c r="H20" s="61">
        <f t="shared" si="1"/>
        <v>-5.0000000000001155E-3</v>
      </c>
      <c r="I20" s="60">
        <v>1.3</v>
      </c>
      <c r="J20" s="61">
        <f t="shared" si="1"/>
        <v>-7.9999999999999849E-2</v>
      </c>
      <c r="K20" s="60">
        <v>1.2864</v>
      </c>
      <c r="L20" s="61">
        <f t="shared" si="1"/>
        <v>-1.3600000000000056E-2</v>
      </c>
      <c r="M20" s="60">
        <v>1.2685999999999999</v>
      </c>
      <c r="N20" s="61">
        <f t="shared" si="1"/>
        <v>-1.7800000000000038E-2</v>
      </c>
      <c r="O20" s="60">
        <v>1.2188000000000001</v>
      </c>
      <c r="P20" s="61">
        <f t="shared" si="1"/>
        <v>-4.9799999999999844E-2</v>
      </c>
      <c r="Q20" s="62">
        <f t="shared" si="2"/>
        <v>1.3183999999999998</v>
      </c>
      <c r="R20" s="63">
        <f t="shared" si="3"/>
        <v>-2.8533333333333299E-2</v>
      </c>
    </row>
    <row r="21" spans="3:18" x14ac:dyDescent="0.2">
      <c r="C21" t="s">
        <v>1684</v>
      </c>
      <c r="D21" s="60">
        <v>1.3766</v>
      </c>
      <c r="E21" s="60">
        <v>1.3922000000000001</v>
      </c>
      <c r="F21" s="61">
        <f t="shared" si="0"/>
        <v>1.5600000000000058E-2</v>
      </c>
      <c r="G21" s="60">
        <v>1.3922000000000001</v>
      </c>
      <c r="H21" s="61">
        <f t="shared" si="1"/>
        <v>0</v>
      </c>
      <c r="I21" s="60">
        <v>1.2905500000000001</v>
      </c>
      <c r="J21" s="61">
        <f t="shared" si="1"/>
        <v>-0.10165000000000002</v>
      </c>
      <c r="K21" s="60">
        <v>1.2413000000000001</v>
      </c>
      <c r="L21" s="61">
        <f t="shared" si="1"/>
        <v>-4.9250000000000016E-2</v>
      </c>
      <c r="M21" s="60">
        <v>1.3130999999999999</v>
      </c>
      <c r="N21" s="61">
        <f t="shared" si="1"/>
        <v>7.1799999999999864E-2</v>
      </c>
      <c r="O21" s="60">
        <v>1.4346000000000001</v>
      </c>
      <c r="P21" s="61">
        <f t="shared" si="1"/>
        <v>0.12150000000000016</v>
      </c>
      <c r="Q21" s="62">
        <f t="shared" si="2"/>
        <v>1.3486499999999999</v>
      </c>
      <c r="R21" s="63">
        <f t="shared" si="3"/>
        <v>9.6666666666666758E-3</v>
      </c>
    </row>
    <row r="22" spans="3:18" x14ac:dyDescent="0.2">
      <c r="C22" t="s">
        <v>1685</v>
      </c>
      <c r="D22" s="60">
        <v>1.65</v>
      </c>
      <c r="E22" s="60">
        <v>1.67</v>
      </c>
      <c r="F22" s="61">
        <f t="shared" si="0"/>
        <v>2.0000000000000018E-2</v>
      </c>
      <c r="G22" s="60">
        <v>1.67</v>
      </c>
      <c r="H22" s="61">
        <f t="shared" si="1"/>
        <v>0</v>
      </c>
      <c r="I22" s="60">
        <v>1.5684</v>
      </c>
      <c r="J22" s="61">
        <f t="shared" si="1"/>
        <v>-0.10159999999999991</v>
      </c>
      <c r="K22" s="60">
        <v>1.5398000000000001</v>
      </c>
      <c r="L22" s="61">
        <f t="shared" si="1"/>
        <v>-2.8599999999999959E-2</v>
      </c>
      <c r="M22" s="60">
        <v>1.4841</v>
      </c>
      <c r="N22" s="61">
        <f t="shared" si="1"/>
        <v>-5.5700000000000083E-2</v>
      </c>
      <c r="O22" s="60">
        <v>1.4429000000000001</v>
      </c>
      <c r="P22" s="61">
        <f t="shared" si="1"/>
        <v>-4.1199999999999903E-2</v>
      </c>
      <c r="Q22" s="62">
        <f t="shared" si="2"/>
        <v>1.5750285714285714</v>
      </c>
      <c r="R22" s="63">
        <f t="shared" si="3"/>
        <v>-3.451666666666664E-2</v>
      </c>
    </row>
    <row r="23" spans="3:18" x14ac:dyDescent="0.2">
      <c r="C23" t="s">
        <v>1686</v>
      </c>
      <c r="D23" s="60">
        <v>1.54</v>
      </c>
      <c r="E23" s="60">
        <v>1.54</v>
      </c>
      <c r="F23" s="61">
        <f t="shared" si="0"/>
        <v>0</v>
      </c>
      <c r="G23" s="60">
        <v>1.54</v>
      </c>
      <c r="H23" s="61">
        <f t="shared" si="1"/>
        <v>0</v>
      </c>
      <c r="I23" s="60">
        <v>1.518</v>
      </c>
      <c r="J23" s="61">
        <f t="shared" si="1"/>
        <v>-2.200000000000002E-2</v>
      </c>
      <c r="K23" s="60">
        <v>1.4964</v>
      </c>
      <c r="L23" s="61">
        <f t="shared" si="1"/>
        <v>-2.1600000000000064E-2</v>
      </c>
      <c r="M23" s="60">
        <v>1.4575</v>
      </c>
      <c r="N23" s="61">
        <f t="shared" si="1"/>
        <v>-3.8899999999999935E-2</v>
      </c>
      <c r="O23" s="60">
        <v>1.4346000000000001</v>
      </c>
      <c r="P23" s="61">
        <f t="shared" si="1"/>
        <v>-2.289999999999992E-2</v>
      </c>
      <c r="Q23" s="62">
        <f t="shared" si="2"/>
        <v>1.5037857142857141</v>
      </c>
      <c r="R23" s="63">
        <f t="shared" si="3"/>
        <v>-1.7566666666666658E-2</v>
      </c>
    </row>
    <row r="24" spans="3:18" x14ac:dyDescent="0.2">
      <c r="C24" t="s">
        <v>1687</v>
      </c>
      <c r="D24" s="60">
        <v>1.5249999999999999</v>
      </c>
      <c r="E24" s="60">
        <v>1.51</v>
      </c>
      <c r="F24" s="61">
        <f t="shared" si="0"/>
        <v>-1.4999999999999902E-2</v>
      </c>
      <c r="G24" s="60">
        <v>1.4950000000000001</v>
      </c>
      <c r="H24" s="61">
        <f t="shared" si="1"/>
        <v>-1.4999999999999902E-2</v>
      </c>
      <c r="I24" s="60">
        <v>1.39</v>
      </c>
      <c r="J24" s="61">
        <f t="shared" si="1"/>
        <v>-0.1050000000000002</v>
      </c>
      <c r="K24" s="60">
        <v>1.37</v>
      </c>
      <c r="L24" s="61">
        <f t="shared" si="1"/>
        <v>-1.9999999999999796E-2</v>
      </c>
      <c r="M24" s="60">
        <v>1.37</v>
      </c>
      <c r="N24" s="61">
        <f t="shared" si="1"/>
        <v>0</v>
      </c>
      <c r="O24" s="60">
        <v>1.327118</v>
      </c>
      <c r="P24" s="61">
        <f t="shared" si="1"/>
        <v>-4.2882000000000087E-2</v>
      </c>
      <c r="Q24" s="62">
        <f t="shared" si="2"/>
        <v>1.426731142857143</v>
      </c>
      <c r="R24" s="63">
        <f t="shared" si="3"/>
        <v>-3.2980333333333313E-2</v>
      </c>
    </row>
    <row r="25" spans="3:18" x14ac:dyDescent="0.2">
      <c r="C25" t="s">
        <v>1688</v>
      </c>
      <c r="D25" s="60">
        <v>1.3520000000000001</v>
      </c>
      <c r="E25" s="60">
        <v>1.3520000000000001</v>
      </c>
      <c r="F25" s="61">
        <f t="shared" si="0"/>
        <v>0</v>
      </c>
      <c r="G25" s="60">
        <v>1.3520000000000001</v>
      </c>
      <c r="H25" s="61">
        <f t="shared" si="1"/>
        <v>0</v>
      </c>
      <c r="I25" s="60">
        <v>1.282</v>
      </c>
      <c r="J25" s="61">
        <f t="shared" si="1"/>
        <v>-7.0000000000000062E-2</v>
      </c>
      <c r="K25" s="60">
        <v>1.3784000000000001</v>
      </c>
      <c r="L25" s="61">
        <f t="shared" si="1"/>
        <v>9.6400000000000041E-2</v>
      </c>
      <c r="M25" s="60">
        <v>1.3431999999999999</v>
      </c>
      <c r="N25" s="61">
        <f t="shared" si="1"/>
        <v>-3.520000000000012E-2</v>
      </c>
      <c r="O25" s="60">
        <v>1.2816000000000001</v>
      </c>
      <c r="P25" s="61">
        <f t="shared" si="1"/>
        <v>-6.1599999999999877E-2</v>
      </c>
      <c r="Q25" s="62">
        <f t="shared" si="2"/>
        <v>1.334457142857143</v>
      </c>
      <c r="R25" s="63">
        <f t="shared" si="3"/>
        <v>-1.1733333333333337E-2</v>
      </c>
    </row>
    <row r="26" spans="3:18" x14ac:dyDescent="0.2">
      <c r="C26" t="s">
        <v>1689</v>
      </c>
      <c r="D26" s="60">
        <v>1.54</v>
      </c>
      <c r="E26" s="60">
        <v>1.54</v>
      </c>
      <c r="F26" s="61">
        <f t="shared" si="0"/>
        <v>0</v>
      </c>
      <c r="G26" s="60">
        <v>1.54</v>
      </c>
      <c r="H26" s="61">
        <f t="shared" si="1"/>
        <v>0</v>
      </c>
      <c r="I26" s="60">
        <v>1.47</v>
      </c>
      <c r="J26" s="61">
        <f t="shared" si="1"/>
        <v>-7.0000000000000062E-2</v>
      </c>
      <c r="K26" s="60">
        <v>1.4663999999999999</v>
      </c>
      <c r="L26" s="61">
        <f t="shared" si="1"/>
        <v>-3.6000000000000476E-3</v>
      </c>
      <c r="M26" s="60">
        <v>1.492</v>
      </c>
      <c r="N26" s="61">
        <f t="shared" si="1"/>
        <v>2.5600000000000067E-2</v>
      </c>
      <c r="O26" s="60">
        <v>1.4745999999999999</v>
      </c>
      <c r="P26" s="61">
        <f t="shared" si="1"/>
        <v>-1.7400000000000082E-2</v>
      </c>
      <c r="Q26" s="62">
        <f t="shared" si="2"/>
        <v>1.5032857142857146</v>
      </c>
      <c r="R26" s="63">
        <f t="shared" si="3"/>
        <v>-1.0900000000000021E-2</v>
      </c>
    </row>
    <row r="27" spans="3:18" x14ac:dyDescent="0.2">
      <c r="C27" t="s">
        <v>1690</v>
      </c>
      <c r="D27" s="60">
        <v>1.3967000000000001</v>
      </c>
      <c r="E27" s="60">
        <v>1.3967000000000001</v>
      </c>
      <c r="F27" s="61">
        <f t="shared" si="0"/>
        <v>0</v>
      </c>
      <c r="G27" s="60">
        <v>1.3967000000000001</v>
      </c>
      <c r="H27" s="61">
        <f t="shared" si="1"/>
        <v>0</v>
      </c>
      <c r="I27" s="60">
        <v>1.3267</v>
      </c>
      <c r="J27" s="61">
        <f t="shared" si="1"/>
        <v>-7.0000000000000062E-2</v>
      </c>
      <c r="K27" s="60">
        <v>1.3030999999999999</v>
      </c>
      <c r="L27" s="61">
        <f t="shared" si="1"/>
        <v>-2.3600000000000065E-2</v>
      </c>
      <c r="M27" s="60">
        <v>1.2750999999999999</v>
      </c>
      <c r="N27" s="61">
        <f t="shared" si="1"/>
        <v>-2.8000000000000025E-2</v>
      </c>
      <c r="O27" s="60">
        <v>1.1308</v>
      </c>
      <c r="P27" s="61">
        <f t="shared" si="1"/>
        <v>-0.14429999999999987</v>
      </c>
      <c r="Q27" s="62">
        <f t="shared" si="2"/>
        <v>1.3179714285714286</v>
      </c>
      <c r="R27" s="63">
        <f t="shared" si="3"/>
        <v>-4.4316666666666671E-2</v>
      </c>
    </row>
    <row r="28" spans="3:18" x14ac:dyDescent="0.2">
      <c r="C28" t="s">
        <v>1691</v>
      </c>
      <c r="D28" s="60">
        <v>1.3160000000000001</v>
      </c>
      <c r="E28" s="60">
        <v>1.2629999999999999</v>
      </c>
      <c r="F28" s="61">
        <f t="shared" si="0"/>
        <v>-5.3000000000000158E-2</v>
      </c>
      <c r="G28" s="60">
        <v>1.2729999999999999</v>
      </c>
      <c r="H28" s="61">
        <f t="shared" si="1"/>
        <v>1.0000000000000009E-2</v>
      </c>
      <c r="I28" s="60">
        <v>1.22</v>
      </c>
      <c r="J28" s="61">
        <f t="shared" si="1"/>
        <v>-5.2999999999999936E-2</v>
      </c>
      <c r="K28" s="60">
        <v>1.198</v>
      </c>
      <c r="L28" s="61">
        <f t="shared" si="1"/>
        <v>-2.200000000000002E-2</v>
      </c>
      <c r="M28" s="60">
        <v>1.1608000000000001</v>
      </c>
      <c r="N28" s="61">
        <f t="shared" si="1"/>
        <v>-3.71999999999999E-2</v>
      </c>
      <c r="O28" s="60">
        <v>1.1097999999999999</v>
      </c>
      <c r="P28" s="61">
        <f t="shared" si="1"/>
        <v>-5.1000000000000156E-2</v>
      </c>
      <c r="Q28" s="62">
        <f t="shared" si="2"/>
        <v>1.2200857142857142</v>
      </c>
      <c r="R28" s="63">
        <f t="shared" si="3"/>
        <v>-3.4366666666666691E-2</v>
      </c>
    </row>
    <row r="29" spans="3:18" x14ac:dyDescent="0.2">
      <c r="C29" t="s">
        <v>1692</v>
      </c>
      <c r="D29" s="60">
        <v>1.52</v>
      </c>
      <c r="E29" s="60">
        <v>1.52</v>
      </c>
      <c r="F29" s="61">
        <f t="shared" si="0"/>
        <v>0</v>
      </c>
      <c r="G29" s="60">
        <v>1.51</v>
      </c>
      <c r="H29" s="61">
        <f t="shared" si="1"/>
        <v>-1.0000000000000009E-2</v>
      </c>
      <c r="I29" s="60">
        <v>1.4083000000000001</v>
      </c>
      <c r="J29" s="61">
        <f t="shared" si="1"/>
        <v>-0.1016999999999999</v>
      </c>
      <c r="K29" s="60">
        <v>1.3947000000000001</v>
      </c>
      <c r="L29" s="61">
        <f t="shared" si="1"/>
        <v>-1.3600000000000056E-2</v>
      </c>
      <c r="M29" s="60">
        <v>1.3440000000000001</v>
      </c>
      <c r="N29" s="61">
        <f t="shared" si="1"/>
        <v>-5.0699999999999967E-2</v>
      </c>
      <c r="O29" s="60">
        <v>1.2728999999999999</v>
      </c>
      <c r="P29" s="61">
        <f>O29-M29</f>
        <v>-7.1100000000000163E-2</v>
      </c>
      <c r="Q29" s="62">
        <f>AVERAGE(D29,E29,G29,I29,K29,M29,O29)</f>
        <v>1.4242714285714284</v>
      </c>
      <c r="R29" s="63">
        <f t="shared" si="3"/>
        <v>-4.118333333333335E-2</v>
      </c>
    </row>
    <row r="30" spans="3:18" x14ac:dyDescent="0.2">
      <c r="C30" t="s">
        <v>1693</v>
      </c>
      <c r="D30" s="60">
        <v>1.48672</v>
      </c>
      <c r="E30" s="60">
        <v>1.48</v>
      </c>
      <c r="F30" s="61">
        <f t="shared" si="0"/>
        <v>-6.7200000000000593E-3</v>
      </c>
      <c r="G30" s="60">
        <v>1.4516899999999999</v>
      </c>
      <c r="H30" s="61">
        <f t="shared" si="1"/>
        <v>-2.8310000000000057E-2</v>
      </c>
      <c r="I30" s="60">
        <v>1.35</v>
      </c>
      <c r="J30" s="61">
        <f t="shared" si="1"/>
        <v>-0.10168999999999984</v>
      </c>
      <c r="K30" s="60">
        <v>1.3364</v>
      </c>
      <c r="L30" s="61">
        <f t="shared" si="1"/>
        <v>-1.3600000000000056E-2</v>
      </c>
      <c r="M30" s="60">
        <v>1.2990999999999999</v>
      </c>
      <c r="N30" s="61">
        <f t="shared" si="1"/>
        <v>-3.7300000000000111E-2</v>
      </c>
      <c r="O30" s="60">
        <v>1.2263999999999999</v>
      </c>
      <c r="P30" s="61">
        <f>O30-M30</f>
        <v>-7.2699999999999987E-2</v>
      </c>
      <c r="Q30" s="62">
        <f>AVERAGE(D30,E30,G30,I30,K30,M30,O30)</f>
        <v>1.3757585714285714</v>
      </c>
      <c r="R30" s="63">
        <f t="shared" si="3"/>
        <v>-4.3386666666666684E-2</v>
      </c>
    </row>
    <row r="31" spans="3:18" x14ac:dyDescent="0.2">
      <c r="C31" t="s">
        <v>1694</v>
      </c>
      <c r="D31" s="60">
        <v>1.67</v>
      </c>
      <c r="E31" s="60">
        <v>1.67</v>
      </c>
      <c r="F31" s="61">
        <f t="shared" si="0"/>
        <v>0</v>
      </c>
      <c r="G31" s="60">
        <v>1.67</v>
      </c>
      <c r="H31" s="61">
        <f t="shared" si="1"/>
        <v>0</v>
      </c>
      <c r="I31" s="60">
        <v>1.5684</v>
      </c>
      <c r="J31" s="61">
        <f t="shared" si="1"/>
        <v>-0.10159999999999991</v>
      </c>
      <c r="K31" s="60">
        <v>1.5102</v>
      </c>
      <c r="L31" s="61">
        <f t="shared" si="1"/>
        <v>-5.8200000000000029E-2</v>
      </c>
      <c r="M31" s="60">
        <v>1.5190999999999999</v>
      </c>
      <c r="N31" s="61">
        <f t="shared" si="1"/>
        <v>8.899999999999908E-3</v>
      </c>
      <c r="O31" s="60">
        <v>1.4429000000000001</v>
      </c>
      <c r="P31" s="61">
        <f>O31-M31</f>
        <v>-7.6199999999999823E-2</v>
      </c>
      <c r="Q31" s="62">
        <f>AVERAGE(D31,E31,G31,I31,K31,M31,O31)</f>
        <v>1.5786571428571428</v>
      </c>
      <c r="R31" s="63">
        <f t="shared" si="3"/>
        <v>-3.7849999999999974E-2</v>
      </c>
    </row>
    <row r="32" spans="3:18" x14ac:dyDescent="0.2">
      <c r="C32" t="s">
        <v>1695</v>
      </c>
      <c r="D32" s="60">
        <v>1.42</v>
      </c>
      <c r="E32" s="60">
        <v>1.4075</v>
      </c>
      <c r="F32" s="61">
        <f t="shared" si="0"/>
        <v>-1.2499999999999956E-2</v>
      </c>
      <c r="G32" s="60">
        <v>1.4075</v>
      </c>
      <c r="H32" s="61">
        <f t="shared" si="1"/>
        <v>0</v>
      </c>
      <c r="I32" s="60">
        <v>1.3374999999999999</v>
      </c>
      <c r="J32" s="61">
        <f t="shared" si="1"/>
        <v>-7.0000000000000062E-2</v>
      </c>
      <c r="K32" s="60">
        <v>1.3472999999999999</v>
      </c>
      <c r="L32" s="61">
        <f t="shared" si="1"/>
        <v>9.8000000000000309E-3</v>
      </c>
      <c r="M32" s="60">
        <v>1.3085</v>
      </c>
      <c r="N32" s="61">
        <f t="shared" si="1"/>
        <v>-3.8799999999999946E-2</v>
      </c>
      <c r="O32" s="60">
        <v>1.2367999999999999</v>
      </c>
      <c r="P32" s="61">
        <f t="shared" si="1"/>
        <v>-7.1700000000000097E-2</v>
      </c>
      <c r="Q32" s="62">
        <f t="shared" si="2"/>
        <v>1.3521571428571428</v>
      </c>
      <c r="R32" s="63">
        <f t="shared" si="3"/>
        <v>-3.0533333333333339E-2</v>
      </c>
    </row>
    <row r="33" spans="2:57" x14ac:dyDescent="0.2">
      <c r="C33" t="s">
        <v>1696</v>
      </c>
      <c r="D33" s="60">
        <v>1.51</v>
      </c>
      <c r="E33" s="60">
        <v>1.54</v>
      </c>
      <c r="F33" s="61">
        <f t="shared" si="0"/>
        <v>3.0000000000000027E-2</v>
      </c>
      <c r="G33" s="60">
        <v>1.54</v>
      </c>
      <c r="H33" s="61">
        <f t="shared" si="1"/>
        <v>0</v>
      </c>
      <c r="I33" s="60">
        <v>1.46</v>
      </c>
      <c r="J33" s="61">
        <f t="shared" si="1"/>
        <v>-8.0000000000000071E-2</v>
      </c>
      <c r="K33" s="60">
        <v>1.4463999999999999</v>
      </c>
      <c r="L33" s="61">
        <f t="shared" si="1"/>
        <v>-1.3600000000000056E-2</v>
      </c>
      <c r="M33" s="60">
        <v>1.4182999999999999</v>
      </c>
      <c r="N33" s="61">
        <f t="shared" si="1"/>
        <v>-2.8100000000000014E-2</v>
      </c>
      <c r="O33" s="60">
        <v>1.3346</v>
      </c>
      <c r="P33" s="61">
        <f t="shared" si="1"/>
        <v>-8.3699999999999886E-2</v>
      </c>
      <c r="Q33" s="62">
        <f t="shared" si="2"/>
        <v>1.4641857142857142</v>
      </c>
      <c r="R33" s="63">
        <f t="shared" si="3"/>
        <v>-2.9233333333333333E-2</v>
      </c>
      <c r="V33" t="s">
        <v>1722</v>
      </c>
    </row>
    <row r="34" spans="2:57" x14ac:dyDescent="0.2">
      <c r="C34" t="s">
        <v>1697</v>
      </c>
      <c r="D34" s="60">
        <v>1.4524999999999999</v>
      </c>
      <c r="E34" s="60">
        <v>1.49</v>
      </c>
      <c r="F34" s="61">
        <f t="shared" si="0"/>
        <v>3.7500000000000089E-2</v>
      </c>
      <c r="G34" s="60">
        <v>1.49</v>
      </c>
      <c r="H34" s="61">
        <f t="shared" si="1"/>
        <v>0</v>
      </c>
      <c r="I34" s="60">
        <v>1.42</v>
      </c>
      <c r="J34" s="61">
        <f t="shared" si="1"/>
        <v>-7.0000000000000062E-2</v>
      </c>
      <c r="K34" s="60">
        <v>1.4662999999999999</v>
      </c>
      <c r="L34" s="61">
        <f t="shared" si="1"/>
        <v>4.6300000000000008E-2</v>
      </c>
      <c r="M34" s="60">
        <v>1.292</v>
      </c>
      <c r="N34" s="61">
        <f t="shared" si="1"/>
        <v>-0.1742999999999999</v>
      </c>
      <c r="O34" s="60">
        <v>1.2746</v>
      </c>
      <c r="P34" s="61">
        <f t="shared" si="1"/>
        <v>-1.7400000000000082E-2</v>
      </c>
      <c r="Q34" s="62">
        <f t="shared" si="2"/>
        <v>1.4121999999999999</v>
      </c>
      <c r="R34" s="63">
        <f t="shared" si="3"/>
        <v>-2.9649999999999992E-2</v>
      </c>
    </row>
    <row r="35" spans="2:57" x14ac:dyDescent="0.2">
      <c r="C35" t="s">
        <v>1698</v>
      </c>
      <c r="D35" s="60">
        <v>1.54</v>
      </c>
      <c r="E35" s="60">
        <v>1.54</v>
      </c>
      <c r="F35" s="61">
        <f t="shared" si="0"/>
        <v>0</v>
      </c>
      <c r="G35" s="60">
        <v>1.52</v>
      </c>
      <c r="H35" s="61">
        <f t="shared" si="1"/>
        <v>-2.0000000000000018E-2</v>
      </c>
      <c r="I35" s="60">
        <v>1.45</v>
      </c>
      <c r="J35" s="61">
        <f t="shared" si="1"/>
        <v>-7.0000000000000062E-2</v>
      </c>
      <c r="K35" s="60">
        <v>1.4158999999999999</v>
      </c>
      <c r="L35" s="61">
        <f t="shared" si="1"/>
        <v>-3.4100000000000019E-2</v>
      </c>
      <c r="M35" s="60">
        <v>1.4602999999999999</v>
      </c>
      <c r="N35" s="61">
        <f t="shared" si="1"/>
        <v>4.4399999999999995E-2</v>
      </c>
      <c r="O35" s="60">
        <v>1.4174</v>
      </c>
      <c r="P35" s="61">
        <f t="shared" si="1"/>
        <v>-4.2899999999999938E-2</v>
      </c>
      <c r="Q35" s="62">
        <f t="shared" si="2"/>
        <v>1.477657142857143</v>
      </c>
      <c r="R35" s="63">
        <f t="shared" si="3"/>
        <v>-2.0433333333333342E-2</v>
      </c>
    </row>
    <row r="36" spans="2:57" x14ac:dyDescent="0.2">
      <c r="B36" s="7" t="s">
        <v>1711</v>
      </c>
      <c r="D36" s="60"/>
      <c r="E36" s="60"/>
      <c r="F36" s="61"/>
      <c r="G36" s="60"/>
      <c r="H36" s="61"/>
      <c r="I36" s="60"/>
      <c r="J36" s="61"/>
      <c r="K36" s="60"/>
      <c r="L36" s="61"/>
      <c r="M36" s="60"/>
      <c r="N36" s="61"/>
      <c r="O36" s="60"/>
      <c r="P36" s="61"/>
      <c r="Q36" s="62"/>
      <c r="R36" s="63"/>
    </row>
    <row r="37" spans="2:57" x14ac:dyDescent="0.2">
      <c r="C37" t="s">
        <v>1712</v>
      </c>
      <c r="D37" s="60">
        <v>1.9400000000000001E-2</v>
      </c>
      <c r="E37" s="60">
        <v>1.9400000000000001E-2</v>
      </c>
      <c r="F37" s="61">
        <f t="shared" si="0"/>
        <v>0</v>
      </c>
      <c r="G37" s="60">
        <v>1.9400000000000001E-2</v>
      </c>
      <c r="H37" s="61">
        <f t="shared" si="1"/>
        <v>0</v>
      </c>
      <c r="I37" s="60">
        <v>2.87E-2</v>
      </c>
      <c r="J37" s="61">
        <f t="shared" si="1"/>
        <v>9.2999999999999992E-3</v>
      </c>
      <c r="K37" s="60">
        <v>2.87E-2</v>
      </c>
      <c r="L37" s="61">
        <f t="shared" si="1"/>
        <v>0</v>
      </c>
      <c r="M37" s="60">
        <v>2.87E-2</v>
      </c>
      <c r="N37" s="61">
        <f t="shared" si="1"/>
        <v>0</v>
      </c>
      <c r="O37" s="60">
        <v>2.69E-2</v>
      </c>
      <c r="P37" s="61">
        <f t="shared" si="1"/>
        <v>-1.7999999999999995E-3</v>
      </c>
      <c r="Q37" s="62">
        <f t="shared" si="2"/>
        <v>2.4457142857142861E-2</v>
      </c>
      <c r="R37" s="63">
        <f>AVERAGE(F37,H37,J37,L37,N37,P37)</f>
        <v>1.25E-3</v>
      </c>
    </row>
    <row r="38" spans="2:57" x14ac:dyDescent="0.2">
      <c r="B38" s="7" t="s">
        <v>1713</v>
      </c>
      <c r="D38" s="60"/>
      <c r="E38" s="60"/>
      <c r="F38" s="61"/>
      <c r="G38" s="60"/>
      <c r="H38" s="61"/>
      <c r="I38" s="60"/>
      <c r="J38" s="61"/>
      <c r="K38" s="60"/>
      <c r="L38" s="61"/>
      <c r="M38" s="60"/>
      <c r="N38" s="61"/>
      <c r="O38" s="60"/>
      <c r="P38" s="61"/>
      <c r="Q38" s="62"/>
      <c r="R38" s="63"/>
    </row>
    <row r="39" spans="2:57" x14ac:dyDescent="0.2">
      <c r="C39" t="s">
        <v>1714</v>
      </c>
      <c r="D39" s="60">
        <v>0.22789699999999999</v>
      </c>
      <c r="E39" s="60">
        <v>0.22442899999999999</v>
      </c>
      <c r="F39" s="61">
        <f t="shared" si="0"/>
        <v>-3.4679999999999989E-3</v>
      </c>
      <c r="G39" s="60">
        <v>0.22442899999999999</v>
      </c>
      <c r="H39" s="61">
        <f t="shared" si="1"/>
        <v>0</v>
      </c>
      <c r="I39" s="60">
        <v>0.22442899999999999</v>
      </c>
      <c r="J39" s="61">
        <f t="shared" si="1"/>
        <v>0</v>
      </c>
      <c r="K39" s="60">
        <v>0.22442899999999999</v>
      </c>
      <c r="L39" s="61">
        <f t="shared" si="1"/>
        <v>0</v>
      </c>
      <c r="M39" s="60">
        <v>0.22442899999999999</v>
      </c>
      <c r="N39" s="61">
        <f t="shared" si="1"/>
        <v>0</v>
      </c>
      <c r="O39" s="60">
        <v>0.22442899999999999</v>
      </c>
      <c r="P39" s="61">
        <f t="shared" si="1"/>
        <v>0</v>
      </c>
      <c r="Q39" s="62">
        <f t="shared" si="2"/>
        <v>0.22492442857142855</v>
      </c>
      <c r="R39" s="63">
        <f t="shared" si="3"/>
        <v>-5.7799999999999985E-4</v>
      </c>
    </row>
    <row r="40" spans="2:57" x14ac:dyDescent="0.2">
      <c r="B40" s="7" t="s">
        <v>1715</v>
      </c>
      <c r="D40" s="60"/>
      <c r="E40" s="60"/>
      <c r="F40" s="61"/>
      <c r="G40" s="60"/>
      <c r="H40" s="61"/>
      <c r="I40" s="60"/>
      <c r="J40" s="61"/>
      <c r="K40" s="60"/>
      <c r="L40" s="61"/>
      <c r="M40" s="60"/>
      <c r="N40" s="61"/>
      <c r="O40" s="60"/>
      <c r="P40" s="61"/>
      <c r="Q40" s="62"/>
      <c r="R40" s="63"/>
    </row>
    <row r="41" spans="2:57" x14ac:dyDescent="0.2">
      <c r="C41" t="s">
        <v>1716</v>
      </c>
      <c r="D41" s="60">
        <v>0.14473</v>
      </c>
      <c r="E41" s="60">
        <v>0.14005999999999999</v>
      </c>
      <c r="F41" s="61">
        <f t="shared" si="0"/>
        <v>-4.6700000000000075E-3</v>
      </c>
      <c r="G41" s="60">
        <v>0.13607</v>
      </c>
      <c r="H41" s="61">
        <f t="shared" si="1"/>
        <v>-3.9899999999999936E-3</v>
      </c>
      <c r="I41" s="60">
        <v>0.13017000000000001</v>
      </c>
      <c r="J41" s="61">
        <f t="shared" si="1"/>
        <v>-5.8999999999999886E-3</v>
      </c>
      <c r="K41" s="60">
        <v>0.13017000000000001</v>
      </c>
      <c r="L41" s="61">
        <f t="shared" si="1"/>
        <v>0</v>
      </c>
      <c r="M41" s="60">
        <v>0.13017000000000001</v>
      </c>
      <c r="N41" s="61">
        <f t="shared" si="1"/>
        <v>0</v>
      </c>
      <c r="O41" s="60">
        <v>0.13017000000000001</v>
      </c>
      <c r="P41" s="61">
        <f t="shared" si="1"/>
        <v>0</v>
      </c>
      <c r="Q41" s="62">
        <f t="shared" si="2"/>
        <v>0.13450571428571428</v>
      </c>
      <c r="R41" s="63">
        <f t="shared" si="3"/>
        <v>-2.4266666666666651E-3</v>
      </c>
    </row>
    <row r="42" spans="2:57" x14ac:dyDescent="0.2">
      <c r="F42"/>
      <c r="H42"/>
      <c r="J42"/>
      <c r="L42"/>
      <c r="N42"/>
      <c r="O42" s="40"/>
      <c r="P42"/>
    </row>
    <row r="43" spans="2:57" ht="16" thickBot="1" x14ac:dyDescent="0.25">
      <c r="F43"/>
      <c r="H43"/>
      <c r="J43"/>
      <c r="L43"/>
      <c r="N43" s="48"/>
      <c r="O43" s="48"/>
      <c r="P43" s="55"/>
      <c r="Q43" s="55"/>
      <c r="R43" s="55"/>
      <c r="S43" s="46"/>
      <c r="T43" s="46"/>
      <c r="U43" s="46"/>
      <c r="V43" s="46"/>
    </row>
    <row r="44" spans="2:57" s="47" customFormat="1" x14ac:dyDescent="0.2">
      <c r="C44" s="49" t="s">
        <v>1725</v>
      </c>
      <c r="F44" s="64">
        <v>2050568</v>
      </c>
      <c r="G44" s="65">
        <f>F44/0.07</f>
        <v>29293828.571428567</v>
      </c>
      <c r="H44" s="56"/>
      <c r="I44" s="56"/>
      <c r="J44" s="56"/>
      <c r="K44" s="56"/>
      <c r="L44" s="56"/>
      <c r="M44" s="56"/>
      <c r="N44" s="56">
        <v>2050568</v>
      </c>
      <c r="O44" s="49">
        <f>N44/0.07</f>
        <v>29293828.571428567</v>
      </c>
      <c r="P44" s="56">
        <v>2082542</v>
      </c>
      <c r="Q44" s="49">
        <f>P44/0.07</f>
        <v>29750599.999999996</v>
      </c>
      <c r="R44" s="56">
        <v>2114885</v>
      </c>
      <c r="S44" s="49">
        <f>R44/0.07</f>
        <v>30212642.857142854</v>
      </c>
      <c r="T44" s="56">
        <v>2147596</v>
      </c>
      <c r="U44" s="49">
        <f>T44/0.07</f>
        <v>30679942.857142854</v>
      </c>
      <c r="V44" s="56">
        <v>2180673</v>
      </c>
      <c r="W44" s="49">
        <f>V44/0.07</f>
        <v>31152471.428571425</v>
      </c>
      <c r="X44" s="56">
        <v>2214115</v>
      </c>
      <c r="Y44" s="49">
        <f>X44/0.07</f>
        <v>31630214.285714284</v>
      </c>
      <c r="Z44" s="56">
        <v>2247921</v>
      </c>
      <c r="AA44" s="49">
        <f>Z44/0.07</f>
        <v>32113157.142857138</v>
      </c>
      <c r="AB44" s="56">
        <v>2282089</v>
      </c>
      <c r="AC44" s="49">
        <f>AB44/0.07</f>
        <v>32601271.428571425</v>
      </c>
      <c r="AD44" s="56">
        <v>2316616</v>
      </c>
      <c r="AE44" s="49">
        <f>AD44/0.07</f>
        <v>33094514.285714284</v>
      </c>
      <c r="AF44" s="56">
        <v>2351501</v>
      </c>
      <c r="AG44" s="49">
        <f>AF44/0.07</f>
        <v>33592871.428571425</v>
      </c>
      <c r="AH44" s="56">
        <v>2386740</v>
      </c>
      <c r="AI44" s="49">
        <f>AH44/0.07</f>
        <v>34096285.714285709</v>
      </c>
      <c r="AJ44" s="56">
        <v>2422330</v>
      </c>
      <c r="AK44" s="49">
        <f>AJ44/0.07</f>
        <v>34604714.285714284</v>
      </c>
      <c r="AL44" s="56">
        <v>2458268</v>
      </c>
      <c r="AM44" s="49">
        <f>AL44/0.07</f>
        <v>35118114.285714284</v>
      </c>
      <c r="AN44" s="56">
        <v>2494548</v>
      </c>
      <c r="AO44" s="49">
        <f>AN44/0.07</f>
        <v>35636400</v>
      </c>
      <c r="AP44" s="56">
        <v>2531168</v>
      </c>
      <c r="AQ44" s="49">
        <f>AP44/0.07</f>
        <v>36159542.857142851</v>
      </c>
      <c r="AR44" s="56"/>
      <c r="AS44" s="49">
        <f>AR44/0.07</f>
        <v>0</v>
      </c>
      <c r="AT44" s="56"/>
      <c r="AU44" s="49">
        <f>AT44/0.07</f>
        <v>0</v>
      </c>
      <c r="AV44" s="56"/>
      <c r="AW44" s="49">
        <f>AV44/0.07</f>
        <v>0</v>
      </c>
      <c r="AX44" s="56"/>
      <c r="AY44" s="49">
        <f>AX44/0.07</f>
        <v>0</v>
      </c>
      <c r="AZ44" s="56"/>
      <c r="BA44" s="49">
        <f>AZ44/0.07</f>
        <v>0</v>
      </c>
      <c r="BB44" s="56"/>
      <c r="BC44" s="49">
        <f>BB44/0.07</f>
        <v>0</v>
      </c>
      <c r="BD44" s="56"/>
      <c r="BE44" s="56"/>
    </row>
    <row r="45" spans="2:57" x14ac:dyDescent="0.2">
      <c r="D45" s="57"/>
      <c r="E45" s="57"/>
      <c r="F45" s="66"/>
      <c r="G45" s="67"/>
      <c r="H45" s="54"/>
      <c r="J45"/>
      <c r="L45"/>
      <c r="N45"/>
      <c r="O45" s="40"/>
      <c r="P45"/>
      <c r="Q45" s="40"/>
      <c r="S45" s="40"/>
      <c r="U45" s="40"/>
      <c r="W45" s="40"/>
      <c r="Y45" s="40"/>
      <c r="AA45" s="40"/>
      <c r="AC45" s="40"/>
      <c r="AE45" s="40"/>
      <c r="AG45" s="40"/>
      <c r="AI45" s="40"/>
      <c r="AK45" s="40"/>
      <c r="AM45" s="40"/>
      <c r="AO45" s="40"/>
      <c r="AQ45" s="40"/>
      <c r="AS45" s="40"/>
      <c r="AU45" s="40"/>
      <c r="AW45" s="40"/>
      <c r="AY45" s="40"/>
      <c r="BA45" s="40"/>
      <c r="BC45" s="40"/>
    </row>
    <row r="46" spans="2:57" x14ac:dyDescent="0.2">
      <c r="D46">
        <v>2021</v>
      </c>
      <c r="F46" s="66">
        <v>2022</v>
      </c>
      <c r="G46" s="67"/>
      <c r="H46">
        <v>2023</v>
      </c>
      <c r="J46">
        <v>2024</v>
      </c>
      <c r="L46">
        <v>2025</v>
      </c>
      <c r="N46" s="58">
        <v>2026</v>
      </c>
      <c r="O46"/>
      <c r="P46">
        <v>2027</v>
      </c>
      <c r="R46">
        <v>2028</v>
      </c>
      <c r="T46">
        <v>2029</v>
      </c>
      <c r="V46">
        <v>2030</v>
      </c>
      <c r="X46">
        <v>2031</v>
      </c>
      <c r="Z46">
        <v>2032</v>
      </c>
      <c r="AB46">
        <v>2033</v>
      </c>
      <c r="AD46">
        <v>2034</v>
      </c>
      <c r="AF46">
        <v>2035</v>
      </c>
      <c r="AH46">
        <v>2036</v>
      </c>
      <c r="AJ46">
        <v>2037</v>
      </c>
      <c r="AL46">
        <v>2038</v>
      </c>
      <c r="AN46">
        <v>2039</v>
      </c>
      <c r="AP46">
        <v>2040</v>
      </c>
      <c r="AR46">
        <v>2041</v>
      </c>
      <c r="AT46">
        <v>2042</v>
      </c>
      <c r="AV46">
        <v>2043</v>
      </c>
      <c r="AX46">
        <v>2044</v>
      </c>
      <c r="AZ46">
        <v>2045</v>
      </c>
      <c r="BB46">
        <v>2046</v>
      </c>
      <c r="BD46" s="7" t="s">
        <v>1724</v>
      </c>
    </row>
    <row r="47" spans="2:57" x14ac:dyDescent="0.2">
      <c r="B47" s="7" t="s">
        <v>1702</v>
      </c>
      <c r="D47" s="54">
        <f>VLOOKUP(B47,C9:R11,11,FALSE)</f>
        <v>0.22900000000000001</v>
      </c>
      <c r="E47" s="55">
        <f>(D47/100)*G44</f>
        <v>67082.867428571422</v>
      </c>
      <c r="F47" s="68">
        <f>VLOOKUP(B47,C9:R11,13,FALSE)</f>
        <v>0.224</v>
      </c>
      <c r="G47" s="69">
        <f>(F47/100)*G44</f>
        <v>65618.175999999992</v>
      </c>
      <c r="H47" s="54">
        <f>F47+VLOOKUP(B47,C9:R11,16,FALSE)</f>
        <v>0.219</v>
      </c>
      <c r="I47" s="56">
        <f>(H47/100)*H44</f>
        <v>0</v>
      </c>
      <c r="J47" s="54">
        <f>H47+VLOOKUP(B47,C9:R11,16,FALSE)</f>
        <v>0.214</v>
      </c>
      <c r="K47" s="56">
        <f>(J47/100)*J44</f>
        <v>0</v>
      </c>
      <c r="L47" s="54">
        <f>J47+VLOOKUP(B47,C9:R11,16,FALSE)</f>
        <v>0.20899999999999999</v>
      </c>
      <c r="M47" s="56">
        <f>(L47/100)*L44</f>
        <v>0</v>
      </c>
      <c r="N47" s="54">
        <f>L47+VLOOKUP(B47,C9:R11,16,FALSE)</f>
        <v>0.20399999999999999</v>
      </c>
      <c r="O47" s="56">
        <f>(N47/100)*O44</f>
        <v>59759.410285714272</v>
      </c>
      <c r="P47" s="54">
        <f>N47+VLOOKUP(B47,C9:R11,16,FALSE)</f>
        <v>0.19899999999999998</v>
      </c>
      <c r="Q47" s="55">
        <f>(P47/100)*Q44</f>
        <v>59203.693999999996</v>
      </c>
      <c r="R47" s="54">
        <f>P47+VLOOKUP(B47,C9:R11,16,FALSE)</f>
        <v>0.19399999999999998</v>
      </c>
      <c r="S47" s="55">
        <f>(R47/100)*S44</f>
        <v>58612.527142857136</v>
      </c>
      <c r="T47" s="54">
        <f>R47+VLOOKUP(B47,C9:R11,16,FALSE)</f>
        <v>0.18899999999999997</v>
      </c>
      <c r="U47" s="55">
        <f>(T47/100)*U44</f>
        <v>57985.09199999999</v>
      </c>
      <c r="V47" s="54">
        <f>T47+VLOOKUP(B47,C9:R11,16,FALSE)</f>
        <v>0.18399999999999997</v>
      </c>
      <c r="W47" s="55">
        <f>(V47/100)*W44</f>
        <v>57320.547428571408</v>
      </c>
      <c r="X47" s="54">
        <f>V47+VLOOKUP(B47,C9:R11,16,FALSE)</f>
        <v>0.17899999999999996</v>
      </c>
      <c r="Y47" s="55">
        <f>(X47/100)*Y44</f>
        <v>56618.083571428557</v>
      </c>
      <c r="Z47" s="54">
        <f>X47+VLOOKUP(B47,C9:R11,16,FALSE)</f>
        <v>0.17399999999999996</v>
      </c>
      <c r="AA47" s="55">
        <f>(Z47/100)*AA44</f>
        <v>55876.893428571406</v>
      </c>
      <c r="AB47" s="54">
        <f>Z47+VLOOKUP(B47,C9:R11,16,FALSE)</f>
        <v>0.16899999999999996</v>
      </c>
      <c r="AC47" s="55">
        <f>(AB47/100)*AC44</f>
        <v>55096.1487142857</v>
      </c>
      <c r="AD47" s="54">
        <f>AB47+VLOOKUP(B47,C9:R11,16,FALSE)</f>
        <v>0.16399999999999995</v>
      </c>
      <c r="AE47" s="55">
        <f>(AD47/100)*AE44</f>
        <v>54275.003428571406</v>
      </c>
      <c r="AF47" s="54">
        <f>AD47+VLOOKUP(B47,C9:R11,16,FALSE)</f>
        <v>0.15899999999999995</v>
      </c>
      <c r="AG47" s="55">
        <f>(AF47/100)*AG44</f>
        <v>53412.665571428544</v>
      </c>
      <c r="AH47" s="54">
        <f>AF47+VLOOKUP(B47,C9:R11,16,FALSE)</f>
        <v>0.15399999999999994</v>
      </c>
      <c r="AI47" s="55">
        <f>(AH47/100)*AI44</f>
        <v>52508.279999999977</v>
      </c>
      <c r="AJ47" s="54">
        <f>AH47+VLOOKUP(B47,C9:R11,16,FALSE)</f>
        <v>0.14899999999999994</v>
      </c>
      <c r="AK47" s="55">
        <f>(AJ47/100)*AK44</f>
        <v>51561.024285714258</v>
      </c>
      <c r="AL47" s="54">
        <f>AJ47+VLOOKUP(B47,C9:R11,16,FALSE)</f>
        <v>0.14399999999999993</v>
      </c>
      <c r="AM47" s="55">
        <f>(AL47/100)*AM44</f>
        <v>50570.084571428546</v>
      </c>
      <c r="AN47" s="54">
        <f>AL47+VLOOKUP(B47,C9:R11,14,FALSE)</f>
        <v>0.13899999999999993</v>
      </c>
      <c r="AO47" s="55">
        <f>(AN47/100)*AO44</f>
        <v>49534.595999999976</v>
      </c>
      <c r="AP47" s="54">
        <f>AN47+VLOOKUP(B47,C9:R11,16,FALSE)</f>
        <v>0.13399999999999992</v>
      </c>
      <c r="AQ47" s="55">
        <f>(AP47/100)*AQ44</f>
        <v>48453.787428571392</v>
      </c>
      <c r="AR47" s="54">
        <f>AP47+VLOOKUP(B47,C9:R11,16,FALSE)</f>
        <v>0.12899999999999992</v>
      </c>
      <c r="AS47" s="55">
        <f>(AR47/100)*AS44</f>
        <v>0</v>
      </c>
      <c r="AT47" s="54">
        <f>AR47+VLOOKUP(B47,C9:R11,16,FALSE)</f>
        <v>0.12399999999999992</v>
      </c>
      <c r="AU47" s="55">
        <f>(AT47/100)*AU44</f>
        <v>0</v>
      </c>
      <c r="AV47" s="54">
        <f>AT47+VLOOKUP(B47,C9:Z11,16,FALSE)</f>
        <v>0.11899999999999991</v>
      </c>
      <c r="AW47" s="55">
        <f>(AV47/100)*AW44</f>
        <v>0</v>
      </c>
      <c r="AX47" s="54">
        <f>AV47+VLOOKUP(B47,C9:S11,16,FALSE)</f>
        <v>0.11399999999999991</v>
      </c>
      <c r="AY47" s="55">
        <f>(AX47/100)*AY44</f>
        <v>0</v>
      </c>
      <c r="AZ47" s="54">
        <f>AX47+VLOOKUP(B47,C9:S11,16,FALSE)</f>
        <v>0.1089999999999999</v>
      </c>
      <c r="BA47" s="55">
        <f>(AZ47/100)*BA44</f>
        <v>0</v>
      </c>
      <c r="BB47" s="54">
        <f>AZ47+VLOOKUP(B47,C9:T11,16,FALSE)</f>
        <v>0.1039999999999999</v>
      </c>
      <c r="BC47" s="55">
        <f>(BB47/100)*BC44</f>
        <v>0</v>
      </c>
      <c r="BD47" s="50">
        <f>SUM(E47,G47,I47,K47,M47,O47,Q47,S47,U47,W47,Y47,AA47,AC47,AE47,AG47,AI47,AK47,AM47,AO47,AQ47,AS47,AU47,AW47,AY47,BA47,BC47)</f>
        <v>953488.88128571399</v>
      </c>
    </row>
    <row r="48" spans="2:57" x14ac:dyDescent="0.2">
      <c r="B48" s="7" t="s">
        <v>1704</v>
      </c>
      <c r="D48" s="54">
        <f>VLOOKUP(B48,C13:R13,11,FALSE)</f>
        <v>0.73250000000000004</v>
      </c>
      <c r="E48" s="56">
        <f>D48/100*G44</f>
        <v>214577.29428571428</v>
      </c>
      <c r="F48" s="68">
        <f>O13</f>
        <v>0.71250000000000002</v>
      </c>
      <c r="G48" s="69">
        <f>(F48/100)*G44</f>
        <v>208718.52857142856</v>
      </c>
      <c r="H48" s="54">
        <f>F48+R13</f>
        <v>0.69208333333333338</v>
      </c>
      <c r="I48" s="56">
        <f>H48/100*H44</f>
        <v>0</v>
      </c>
      <c r="J48" s="54">
        <f>H48+R13</f>
        <v>0.67166666666666675</v>
      </c>
      <c r="K48" s="56">
        <f>J48/100*J44</f>
        <v>0</v>
      </c>
      <c r="L48" s="54">
        <f>J48+R13</f>
        <v>0.65125000000000011</v>
      </c>
      <c r="M48" s="56">
        <f>L48/100*L44</f>
        <v>0</v>
      </c>
      <c r="N48" s="54">
        <f>L48+R13</f>
        <v>0.63083333333333347</v>
      </c>
      <c r="O48" s="56">
        <f>N48/100*O44</f>
        <v>184795.23523809525</v>
      </c>
      <c r="P48" s="54">
        <f>N48+R13</f>
        <v>0.61041666666666683</v>
      </c>
      <c r="Q48" s="56">
        <f>P48/100*Q44</f>
        <v>181602.62083333335</v>
      </c>
      <c r="R48" s="54">
        <f>P48+R13</f>
        <v>0.59000000000000019</v>
      </c>
      <c r="S48" s="56">
        <f>R48/100*S44</f>
        <v>178254.59285714288</v>
      </c>
      <c r="T48" s="54">
        <f>R48+R13</f>
        <v>0.56958333333333355</v>
      </c>
      <c r="U48" s="56">
        <f>T48/100*U44</f>
        <v>174747.84119047626</v>
      </c>
      <c r="V48" s="54">
        <f>T48+R13</f>
        <v>0.54916666666666691</v>
      </c>
      <c r="W48" s="56">
        <f>V48/100*W44</f>
        <v>171078.98892857149</v>
      </c>
      <c r="X48" s="54">
        <f>V48+R13</f>
        <v>0.52875000000000028</v>
      </c>
      <c r="Y48" s="56">
        <f>X48/100*Y44</f>
        <v>167244.75803571436</v>
      </c>
      <c r="Z48" s="54">
        <f>X48+R13</f>
        <v>0.50833333333333364</v>
      </c>
      <c r="AA48" s="56">
        <f>Z48/100*AA44</f>
        <v>163241.88214285721</v>
      </c>
      <c r="AB48" s="54">
        <f>Z48+R13</f>
        <v>0.487916666666667</v>
      </c>
      <c r="AC48" s="56">
        <f>AB48/100*AC44</f>
        <v>159067.03684523818</v>
      </c>
      <c r="AD48" s="54">
        <f>AB48+R13</f>
        <v>0.46750000000000036</v>
      </c>
      <c r="AE48" s="56">
        <f>AD48/100*AE44</f>
        <v>154716.85428571439</v>
      </c>
      <c r="AF48" s="54">
        <f>AD48+R13</f>
        <v>0.44708333333333372</v>
      </c>
      <c r="AG48" s="56">
        <f>AF48/100*AG44</f>
        <v>150188.12934523821</v>
      </c>
      <c r="AH48" s="54">
        <f>AF48+R13</f>
        <v>0.42666666666666708</v>
      </c>
      <c r="AI48" s="56">
        <f>AH48/100*AI44</f>
        <v>145477.48571428584</v>
      </c>
      <c r="AJ48" s="54">
        <f>AH48+R13</f>
        <v>0.40625000000000044</v>
      </c>
      <c r="AK48" s="56">
        <f>AJ48/100*AK44</f>
        <v>140581.65178571444</v>
      </c>
      <c r="AL48" s="54">
        <f>AJ48+R13</f>
        <v>0.38583333333333381</v>
      </c>
      <c r="AM48" s="56">
        <f>AL48/100*AM44</f>
        <v>135497.3909523811</v>
      </c>
      <c r="AN48" s="54">
        <f>AL48+R13</f>
        <v>0.36541666666666717</v>
      </c>
      <c r="AO48" s="56">
        <f>AN48/100*AO44</f>
        <v>130221.34500000019</v>
      </c>
      <c r="AP48" s="54">
        <f>AN48+R13</f>
        <v>0.34500000000000053</v>
      </c>
      <c r="AQ48" s="56">
        <f>AP48/100*AQ44</f>
        <v>124750.42285714301</v>
      </c>
      <c r="AR48" s="54">
        <f>AP48+R13</f>
        <v>0.32458333333333389</v>
      </c>
      <c r="AS48" s="56">
        <f>AR48/100*AS44</f>
        <v>0</v>
      </c>
      <c r="AT48" s="54">
        <f>AR48+R13</f>
        <v>0.30416666666666725</v>
      </c>
      <c r="AU48" s="56">
        <f>AT48/100*AU44</f>
        <v>0</v>
      </c>
      <c r="AV48" s="54">
        <f>AT48+R13</f>
        <v>0.28375000000000061</v>
      </c>
      <c r="AW48" s="56">
        <f>AV48/100*AW44</f>
        <v>0</v>
      </c>
      <c r="AX48" s="54">
        <f>AV48+R13</f>
        <v>0.26333333333333397</v>
      </c>
      <c r="AY48" s="56">
        <f>AX48/100*AY44</f>
        <v>0</v>
      </c>
      <c r="AZ48" s="54">
        <f>AX48+R13</f>
        <v>0.24291666666666731</v>
      </c>
      <c r="BA48" s="56">
        <f>AZ48/100*BA44</f>
        <v>0</v>
      </c>
      <c r="BB48" s="54">
        <f>AZ48+AC13</f>
        <v>0.24291666666666731</v>
      </c>
      <c r="BC48" s="56">
        <f>BB48/100*BC44</f>
        <v>0</v>
      </c>
      <c r="BD48" s="50">
        <f t="shared" ref="BD48:BD52" si="4">SUM(E48,G48,I48,K48,M48,O48,Q48,S48,U48,W48,Y48,AA48,AC48,AE48,AG48,AI48,AK48,AM48,AO48,AQ48,AS48,AU48,AW48,AY48,BA48,BC48)</f>
        <v>2784762.0588690494</v>
      </c>
    </row>
    <row r="49" spans="2:56" x14ac:dyDescent="0.2">
      <c r="B49" s="7" t="s">
        <v>1688</v>
      </c>
      <c r="D49" s="54">
        <f>VLOOKUP(B49,C15:R35,11,FALSE)</f>
        <v>1.3431999999999999</v>
      </c>
      <c r="E49" s="56">
        <f>D49/100*G44</f>
        <v>393474.70537142851</v>
      </c>
      <c r="F49" s="68">
        <f>VLOOKUP(B49,C15:R35,13,FALSE)</f>
        <v>1.2816000000000001</v>
      </c>
      <c r="G49" s="69">
        <f>(F49/100)*G44</f>
        <v>375429.70697142853</v>
      </c>
      <c r="H49" s="54">
        <f>F49+VLOOKUP(B49,C15:R35,16,FALSE)</f>
        <v>1.2698666666666667</v>
      </c>
      <c r="I49" s="56">
        <f>H49/100*H44</f>
        <v>0</v>
      </c>
      <c r="J49" s="54">
        <f>H49+VLOOKUP(B49,C15:R35,16,FALSE)</f>
        <v>1.2581333333333333</v>
      </c>
      <c r="K49" s="56">
        <f>J49/100*J44</f>
        <v>0</v>
      </c>
      <c r="L49" s="54">
        <f>J49+VLOOKUP(B49,C15:R35,16,FALSE)</f>
        <v>1.2464</v>
      </c>
      <c r="M49" s="56">
        <f>L49/100*L44</f>
        <v>0</v>
      </c>
      <c r="N49" s="54">
        <f>L49+VLOOKUP(B49,C15:R35,16,FALSE)</f>
        <v>1.2346666666666666</v>
      </c>
      <c r="O49" s="56">
        <f>N49/100*O44</f>
        <v>361681.13676190469</v>
      </c>
      <c r="P49" s="54">
        <f>N49+VLOOKUP(B49,C15:R35,14,FALSE)</f>
        <v>1.1730666666666667</v>
      </c>
      <c r="Q49" s="56">
        <f>P49/100*Q44</f>
        <v>348994.37173333328</v>
      </c>
      <c r="R49" s="54">
        <f>P49+VLOOKUP(B49,C15:R35,16,FALSE)</f>
        <v>1.1613333333333333</v>
      </c>
      <c r="S49" s="56">
        <f>R49/100*S44</f>
        <v>350869.49238095235</v>
      </c>
      <c r="T49" s="54">
        <f>R49+VLOOKUP(B49,C15:R35,16,FALSE)</f>
        <v>1.1496</v>
      </c>
      <c r="U49" s="56">
        <f>T49/100*U44</f>
        <v>352696.62308571424</v>
      </c>
      <c r="V49" s="54">
        <f>T49+VLOOKUP(B49,C15:R35,16,FALSE)</f>
        <v>1.1378666666666666</v>
      </c>
      <c r="W49" s="56">
        <f>V49/100*W44</f>
        <v>354473.58822857135</v>
      </c>
      <c r="X49" s="54">
        <f>V49+VLOOKUP(B49,C15:R35,16,FALSE)</f>
        <v>1.1261333333333332</v>
      </c>
      <c r="Y49" s="56">
        <f>X49/100*Y44</f>
        <v>356198.38647619041</v>
      </c>
      <c r="Z49" s="54">
        <f>X49+VLOOKUP(B49,C15:R35,16,FALSE)</f>
        <v>1.1143999999999998</v>
      </c>
      <c r="AA49" s="56">
        <f>Z49/100*AA44</f>
        <v>357869.02319999988</v>
      </c>
      <c r="AB49" s="54">
        <f>Z49+VLOOKUP(B49,C15:R35,16,FALSE)</f>
        <v>1.1026666666666665</v>
      </c>
      <c r="AC49" s="56">
        <f>AB49/100*AC44</f>
        <v>359483.35295238084</v>
      </c>
      <c r="AD49" s="54">
        <f>AB49+VLOOKUP(B49,C15:R35,16,FALSE)</f>
        <v>1.0909333333333331</v>
      </c>
      <c r="AE49" s="56">
        <f>AD49/100*AE44</f>
        <v>361039.08784761897</v>
      </c>
      <c r="AF49" s="54">
        <f>AD49+VLOOKUP(B49,C15:R35,16,FALSE)</f>
        <v>1.0791999999999997</v>
      </c>
      <c r="AG49" s="56">
        <f>AF49/100*AG44</f>
        <v>362534.26845714275</v>
      </c>
      <c r="AH49" s="54">
        <f>AF49+VLOOKUP(B49,C15:R35,16,FALSE)</f>
        <v>1.0674666666666663</v>
      </c>
      <c r="AI49" s="56">
        <f>AH49/100*AI44</f>
        <v>363966.48457142845</v>
      </c>
      <c r="AJ49" s="54">
        <f>AH49+VLOOKUP(B49,C15:R35,16,FALSE)</f>
        <v>1.055733333333333</v>
      </c>
      <c r="AK49" s="56">
        <f>AJ49/100*AK44</f>
        <v>365333.50361904746</v>
      </c>
      <c r="AL49" s="54">
        <f>AJ49+VLOOKUP(B49,C15:R35,16,FALSE)</f>
        <v>1.0439999999999996</v>
      </c>
      <c r="AM49" s="56">
        <f>AL49/100*AM44</f>
        <v>366633.11314285698</v>
      </c>
      <c r="AN49" s="54">
        <f>AL49+VLOOKUP(B49,C15:R35,14,FALSE)</f>
        <v>0.98239999999999972</v>
      </c>
      <c r="AO49" s="56">
        <f>AN49/100*AO44</f>
        <v>350091.99359999993</v>
      </c>
      <c r="AP49" s="54">
        <f>AN49+VLOOKUP(B49,C15:S35,14,FALSE)</f>
        <v>0.92079999999999984</v>
      </c>
      <c r="AQ49" s="56">
        <f>AP49/100*AQ44</f>
        <v>332957.07062857132</v>
      </c>
      <c r="AR49" s="54">
        <f>AP49+VLOOKUP(B49,C15:R35,16,FALSE)</f>
        <v>0.90906666666666647</v>
      </c>
      <c r="AS49" s="56">
        <f>AR49/100*AS44</f>
        <v>0</v>
      </c>
      <c r="AT49" s="54">
        <f>AR49+VLOOKUP(B49,C15:R35,16,FALSE)</f>
        <v>0.89733333333333309</v>
      </c>
      <c r="AU49" s="56">
        <f>AT49/100*AU44</f>
        <v>0</v>
      </c>
      <c r="AV49" s="54">
        <f>AT49+VLOOKUP(B49,C15:R35,16,FALSE)</f>
        <v>0.88559999999999972</v>
      </c>
      <c r="AW49" s="56">
        <f>AV49/100*AW44</f>
        <v>0</v>
      </c>
      <c r="AX49" s="54">
        <f>AV49+VLOOKUP(B49,C15:R35,16,FALSE)</f>
        <v>0.87386666666666635</v>
      </c>
      <c r="AY49" s="56">
        <f>AX49/100*AY44</f>
        <v>0</v>
      </c>
      <c r="AZ49" s="54">
        <f>AX49+VLOOKUP(B49,C15:R35,16,FALSE)</f>
        <v>0.86213333333333297</v>
      </c>
      <c r="BA49" s="56">
        <f>AZ49/100*BA44</f>
        <v>0</v>
      </c>
      <c r="BB49" s="54">
        <f>AZ49+VLOOKUP(B49,C15:R35,16,FALSE)</f>
        <v>0.8503999999999996</v>
      </c>
      <c r="BC49" s="56">
        <f>BB49/100*BC44</f>
        <v>0</v>
      </c>
      <c r="BD49" s="50">
        <f t="shared" si="4"/>
        <v>6113725.9090285692</v>
      </c>
    </row>
    <row r="50" spans="2:56" x14ac:dyDescent="0.2">
      <c r="B50" s="7" t="s">
        <v>1712</v>
      </c>
      <c r="D50" s="54">
        <f>VLOOKUP(B50,C37:R37,11,FALSE)</f>
        <v>2.87E-2</v>
      </c>
      <c r="E50" s="56">
        <f>D50/100*G44</f>
        <v>8407.3287999999975</v>
      </c>
      <c r="F50" s="68">
        <f>O37</f>
        <v>2.69E-2</v>
      </c>
      <c r="G50" s="69">
        <f>(F50/100)*G44</f>
        <v>7880.0398857142836</v>
      </c>
      <c r="H50" s="54">
        <f>F50+R37</f>
        <v>2.8150000000000001E-2</v>
      </c>
      <c r="I50" s="56">
        <f>H50/100*H44</f>
        <v>0</v>
      </c>
      <c r="J50" s="54">
        <f>H50+R37</f>
        <v>2.9400000000000003E-2</v>
      </c>
      <c r="K50" s="56">
        <f>J50/100*J44</f>
        <v>0</v>
      </c>
      <c r="L50" s="54">
        <f>J50+R37</f>
        <v>3.0650000000000004E-2</v>
      </c>
      <c r="M50" s="56">
        <f>L50/100*L44</f>
        <v>0</v>
      </c>
      <c r="N50" s="54">
        <f>L50+R37</f>
        <v>3.1900000000000005E-2</v>
      </c>
      <c r="O50" s="56">
        <f>N50/100*O44</f>
        <v>9344.7313142857147</v>
      </c>
      <c r="P50" s="54">
        <f>N50</f>
        <v>3.1900000000000005E-2</v>
      </c>
      <c r="Q50" s="56">
        <f>P50/100*Q44</f>
        <v>9490.4413999999997</v>
      </c>
      <c r="R50" s="54">
        <f>P50+R37</f>
        <v>3.3150000000000006E-2</v>
      </c>
      <c r="S50" s="56">
        <f>R50/100*S44</f>
        <v>10015.491107142858</v>
      </c>
      <c r="T50" s="54">
        <f>R50+R37</f>
        <v>3.4400000000000007E-2</v>
      </c>
      <c r="U50" s="56">
        <f>T50/100*U44</f>
        <v>10553.900342857143</v>
      </c>
      <c r="V50" s="54">
        <f>T50+R37</f>
        <v>3.5650000000000008E-2</v>
      </c>
      <c r="W50" s="56">
        <f>V50/100*W44</f>
        <v>11105.856064285716</v>
      </c>
      <c r="X50" s="54">
        <f>V50+R37</f>
        <v>3.6900000000000009E-2</v>
      </c>
      <c r="Y50" s="56">
        <f>X50/100*Y44</f>
        <v>11671.549071428573</v>
      </c>
      <c r="Z50" s="54">
        <f>X50+R37</f>
        <v>3.815000000000001E-2</v>
      </c>
      <c r="AA50" s="56">
        <f>Z50/100*AA44</f>
        <v>12251.169450000001</v>
      </c>
      <c r="AB50" s="54">
        <f>Z50+R37</f>
        <v>3.9400000000000011E-2</v>
      </c>
      <c r="AC50" s="56">
        <f>AB50/100*AC44</f>
        <v>12844.900942857144</v>
      </c>
      <c r="AD50" s="54">
        <f>AB50+R37</f>
        <v>4.0650000000000013E-2</v>
      </c>
      <c r="AE50" s="56">
        <f>AD50/100*AE44</f>
        <v>13452.920057142861</v>
      </c>
      <c r="AF50" s="54">
        <f>AD50+R37</f>
        <v>4.1900000000000014E-2</v>
      </c>
      <c r="AG50" s="56">
        <f>AF50/100*AG44</f>
        <v>14075.413128571432</v>
      </c>
      <c r="AH50" s="54">
        <f>AF50+R37</f>
        <v>4.3150000000000015E-2</v>
      </c>
      <c r="AI50" s="56">
        <f>AH50/100*AI44</f>
        <v>14712.547285714289</v>
      </c>
      <c r="AJ50" s="54">
        <f>AH50+R37</f>
        <v>4.4400000000000016E-2</v>
      </c>
      <c r="AK50" s="56">
        <f>AJ50/100*AK44</f>
        <v>15364.493142857147</v>
      </c>
      <c r="AL50" s="54">
        <f>AJ50+R37</f>
        <v>4.5650000000000017E-2</v>
      </c>
      <c r="AM50" s="56">
        <f>AL50/100*AM44</f>
        <v>16031.419171428575</v>
      </c>
      <c r="AN50" s="54">
        <f>AL50+R37</f>
        <v>4.6900000000000018E-2</v>
      </c>
      <c r="AO50" s="56">
        <f>AN50/100*AO44</f>
        <v>16713.471600000008</v>
      </c>
      <c r="AP50" s="54">
        <f>AN50+R37</f>
        <v>4.8150000000000019E-2</v>
      </c>
      <c r="AQ50" s="56">
        <f>AP50/100*AQ44</f>
        <v>17410.819885714289</v>
      </c>
      <c r="AR50" s="54">
        <f>AP50+R37</f>
        <v>4.940000000000002E-2</v>
      </c>
      <c r="AS50" s="56">
        <f>AR50/100*AS44</f>
        <v>0</v>
      </c>
      <c r="AT50" s="54">
        <f>AR50+R37</f>
        <v>5.0650000000000021E-2</v>
      </c>
      <c r="AU50" s="56">
        <f>AT50/100*AU44</f>
        <v>0</v>
      </c>
      <c r="AV50" s="54">
        <f>AT50+R37</f>
        <v>5.1900000000000023E-2</v>
      </c>
      <c r="AW50" s="56">
        <f>AV50/100*AW44</f>
        <v>0</v>
      </c>
      <c r="AX50" s="54">
        <f>AV50+R37</f>
        <v>5.3150000000000024E-2</v>
      </c>
      <c r="AY50" s="56">
        <f>AX50/100*AY44</f>
        <v>0</v>
      </c>
      <c r="AZ50" s="54">
        <f>AX50</f>
        <v>5.3150000000000024E-2</v>
      </c>
      <c r="BA50" s="56">
        <f>AZ50/100*BA44</f>
        <v>0</v>
      </c>
      <c r="BB50" s="54">
        <f>AZ50+R37</f>
        <v>5.4400000000000025E-2</v>
      </c>
      <c r="BC50" s="56">
        <f>BB50/100*BC44</f>
        <v>0</v>
      </c>
      <c r="BD50" s="50">
        <f t="shared" si="4"/>
        <v>211326.49265000006</v>
      </c>
    </row>
    <row r="51" spans="2:56" x14ac:dyDescent="0.2">
      <c r="B51" s="7" t="s">
        <v>1714</v>
      </c>
      <c r="D51" s="54">
        <f>VLOOKUP(B51,C39:R39,11,FALSE)</f>
        <v>0.22442899999999999</v>
      </c>
      <c r="E51" s="56">
        <f>D51/100*G44</f>
        <v>65743.846524571418</v>
      </c>
      <c r="F51" s="68">
        <f>O39</f>
        <v>0.22442899999999999</v>
      </c>
      <c r="G51" s="69">
        <f>(F51/100)*G44</f>
        <v>65743.846524571418</v>
      </c>
      <c r="H51" s="54">
        <f>F51+R39</f>
        <v>0.22385099999999999</v>
      </c>
      <c r="I51" s="56">
        <f>H51/100*H44</f>
        <v>0</v>
      </c>
      <c r="J51" s="54">
        <f>H51+R38</f>
        <v>0.22385099999999999</v>
      </c>
      <c r="K51" s="56">
        <f>J51/100*J44</f>
        <v>0</v>
      </c>
      <c r="L51" s="54">
        <f>J51+R39</f>
        <v>0.223273</v>
      </c>
      <c r="M51" s="56">
        <f>L51/100*L44</f>
        <v>0</v>
      </c>
      <c r="N51" s="54">
        <f>L51+R39</f>
        <v>0.222695</v>
      </c>
      <c r="O51" s="56">
        <f>N51/100*O44</f>
        <v>65235.891537142852</v>
      </c>
      <c r="P51" s="54">
        <f>N51+R39</f>
        <v>0.22211700000000001</v>
      </c>
      <c r="Q51" s="56">
        <f>P51/100*Q44</f>
        <v>66081.140201999995</v>
      </c>
      <c r="R51" s="54">
        <f>P51+R39</f>
        <v>0.22153900000000001</v>
      </c>
      <c r="S51" s="56">
        <f>R51/100*S44</f>
        <v>66932.786859285712</v>
      </c>
      <c r="T51" s="54">
        <f>R51+R39</f>
        <v>0.22096100000000002</v>
      </c>
      <c r="U51" s="56">
        <f>T51/100*U44</f>
        <v>67790.70853657143</v>
      </c>
      <c r="V51" s="54">
        <f>T51+R39</f>
        <v>0.22038300000000002</v>
      </c>
      <c r="W51" s="56">
        <f>V51/100*W44</f>
        <v>68654.75110842858</v>
      </c>
      <c r="X51" s="54">
        <f>V51+R39</f>
        <v>0.21980500000000003</v>
      </c>
      <c r="Y51" s="56">
        <f>X51/100*Y44</f>
        <v>69524.792510714295</v>
      </c>
      <c r="Z51" s="54">
        <f>X51+R39</f>
        <v>0.21922700000000003</v>
      </c>
      <c r="AA51" s="56">
        <f>Z51/100*AA44</f>
        <v>70400.711009571431</v>
      </c>
      <c r="AB51" s="54">
        <f>Z51+R39</f>
        <v>0.21864900000000004</v>
      </c>
      <c r="AC51" s="56">
        <f>AB51/100*AC44</f>
        <v>71282.353965857154</v>
      </c>
      <c r="AD51" s="54">
        <f>AB51+R39</f>
        <v>0.21807100000000004</v>
      </c>
      <c r="AE51" s="56">
        <f>AD51/100*AE44</f>
        <v>72169.538248000012</v>
      </c>
      <c r="AF51" s="54">
        <f>AD51+R39</f>
        <v>0.21749300000000005</v>
      </c>
      <c r="AG51" s="56">
        <f>AF51/100*AG44</f>
        <v>73062.143856142866</v>
      </c>
      <c r="AH51" s="54">
        <f>AF51+R39</f>
        <v>0.21691500000000005</v>
      </c>
      <c r="AI51" s="56">
        <f>AH51/100*AI44</f>
        <v>73959.958157142857</v>
      </c>
      <c r="AJ51" s="54">
        <f>AH51+R39</f>
        <v>0.21633700000000006</v>
      </c>
      <c r="AK51" s="56">
        <f>AJ51/100*AK44</f>
        <v>74862.80074428572</v>
      </c>
      <c r="AL51" s="54">
        <f>AJ51+R39</f>
        <v>0.21575900000000006</v>
      </c>
      <c r="AM51" s="56">
        <f>AL51/100*AM44</f>
        <v>75770.492201714296</v>
      </c>
      <c r="AN51" s="54">
        <f>AL51+R39</f>
        <v>0.21518100000000007</v>
      </c>
      <c r="AO51" s="56">
        <f>AN51/100*AO44</f>
        <v>76682.761884000021</v>
      </c>
      <c r="AP51" s="54">
        <f>AN51+R39</f>
        <v>0.21460300000000007</v>
      </c>
      <c r="AQ51" s="56">
        <f>AP51/100*AQ44</f>
        <v>77599.4637577143</v>
      </c>
      <c r="AR51" s="54">
        <f>AP51+R39</f>
        <v>0.21402500000000008</v>
      </c>
      <c r="AS51" s="56">
        <f>AR51/100*AS44</f>
        <v>0</v>
      </c>
      <c r="AT51" s="54">
        <f>AR51+R39</f>
        <v>0.21344700000000008</v>
      </c>
      <c r="AU51" s="56">
        <f>AT51/100*AU44</f>
        <v>0</v>
      </c>
      <c r="AV51" s="54">
        <f>AT51+R39</f>
        <v>0.21286900000000009</v>
      </c>
      <c r="AW51" s="56">
        <f>AV51/100*AW44</f>
        <v>0</v>
      </c>
      <c r="AX51" s="54">
        <f>AV51+R39</f>
        <v>0.21229100000000009</v>
      </c>
      <c r="AY51" s="56">
        <f>AX51/100*AY44</f>
        <v>0</v>
      </c>
      <c r="AZ51" s="54">
        <f>AX51+R39</f>
        <v>0.2117130000000001</v>
      </c>
      <c r="BA51" s="56">
        <f>AZ51/100*BA44</f>
        <v>0</v>
      </c>
      <c r="BB51" s="54">
        <f>AZ51+R39</f>
        <v>0.2111350000000001</v>
      </c>
      <c r="BC51" s="56">
        <f>BB51/100*BC44</f>
        <v>0</v>
      </c>
      <c r="BD51" s="50">
        <f t="shared" si="4"/>
        <v>1201497.9876277142</v>
      </c>
    </row>
    <row r="52" spans="2:56" x14ac:dyDescent="0.2">
      <c r="B52" s="7" t="s">
        <v>1716</v>
      </c>
      <c r="D52" s="54">
        <f>VLOOKUP(B52,C41:R41,11,FALSE)</f>
        <v>0.13017000000000001</v>
      </c>
      <c r="E52" s="56">
        <f>D52/100*G44</f>
        <v>38131.776651428569</v>
      </c>
      <c r="F52" s="68">
        <f>O41</f>
        <v>0.13017000000000001</v>
      </c>
      <c r="G52" s="69">
        <f>(F52/100)*G44</f>
        <v>38131.776651428569</v>
      </c>
      <c r="H52" s="54">
        <f>F52+R41</f>
        <v>0.12774333333333335</v>
      </c>
      <c r="I52" s="56">
        <f>H52/100*H44</f>
        <v>0</v>
      </c>
      <c r="J52" s="54">
        <f>H52+R39</f>
        <v>0.12716533333333335</v>
      </c>
      <c r="K52" s="56">
        <f>J52/100*J44</f>
        <v>0</v>
      </c>
      <c r="L52" s="54">
        <f>J52+R41</f>
        <v>0.12473866666666669</v>
      </c>
      <c r="M52" s="56">
        <f>L52/100*L44</f>
        <v>0</v>
      </c>
      <c r="N52" s="54">
        <f>L52+R41</f>
        <v>0.12231200000000003</v>
      </c>
      <c r="O52" s="56">
        <f>N52/100*O44</f>
        <v>35829.867602285718</v>
      </c>
      <c r="P52" s="54">
        <f>N52+R41</f>
        <v>0.11988533333333337</v>
      </c>
      <c r="Q52" s="56">
        <f>P52/100*Q44</f>
        <v>35666.605978666674</v>
      </c>
      <c r="R52" s="54">
        <f>P52+R41</f>
        <v>0.11745866666666671</v>
      </c>
      <c r="S52" s="56">
        <f>R52/100*S44</f>
        <v>35487.367464761919</v>
      </c>
      <c r="T52" s="54">
        <f>R52+R41</f>
        <v>0.11503200000000005</v>
      </c>
      <c r="U52" s="56">
        <f>T52/100*U44</f>
        <v>35291.751867428582</v>
      </c>
      <c r="V52" s="54">
        <f>T52+R41</f>
        <v>0.11260533333333339</v>
      </c>
      <c r="W52" s="56">
        <f>V52/100*W44</f>
        <v>35079.344293714297</v>
      </c>
      <c r="X52" s="54">
        <f>V52+R41</f>
        <v>0.11017866666666673</v>
      </c>
      <c r="Y52" s="56">
        <f>X52/100*Y44</f>
        <v>34849.748363809544</v>
      </c>
      <c r="Z52" s="54">
        <f>X52+R41</f>
        <v>0.10775200000000007</v>
      </c>
      <c r="AA52" s="56">
        <f>Z52/100*AA44</f>
        <v>34602.569084571442</v>
      </c>
      <c r="AB52" s="54">
        <f>Z52+R41</f>
        <v>0.10532533333333341</v>
      </c>
      <c r="AC52" s="56">
        <f>AB52/100*AC44</f>
        <v>34337.397803047643</v>
      </c>
      <c r="AD52" s="54">
        <f>AB52+R41</f>
        <v>0.10289866666666675</v>
      </c>
      <c r="AE52" s="56">
        <f>AD52/100*AE44</f>
        <v>34053.813939809552</v>
      </c>
      <c r="AF52" s="54">
        <f>AD52+R41</f>
        <v>0.10047200000000009</v>
      </c>
      <c r="AG52" s="56">
        <f>AF52/100*AG44</f>
        <v>33751.429781714309</v>
      </c>
      <c r="AH52" s="54">
        <f>AF52+R41</f>
        <v>9.8045333333333429E-2</v>
      </c>
      <c r="AI52" s="56">
        <f>AH52/100*AI44</f>
        <v>33429.81698285717</v>
      </c>
      <c r="AJ52" s="54">
        <f>AH52+R41</f>
        <v>9.5618666666666768E-2</v>
      </c>
      <c r="AK52" s="56">
        <f>AJ52/100*AK44</f>
        <v>33088.566403809557</v>
      </c>
      <c r="AL52" s="54">
        <f>AJ52+R41</f>
        <v>9.3192000000000108E-2</v>
      </c>
      <c r="AM52" s="56">
        <f>AL52/100*AM44</f>
        <v>32727.273065142894</v>
      </c>
      <c r="AN52" s="54">
        <f>AL52+R41</f>
        <v>9.0765333333333448E-2</v>
      </c>
      <c r="AO52" s="56">
        <f>AN52/100*AO44</f>
        <v>32345.49724800004</v>
      </c>
      <c r="AP52" s="54">
        <f>AN52+R41</f>
        <v>8.8338666666666787E-2</v>
      </c>
      <c r="AQ52" s="56">
        <f>AP52/100*AQ44</f>
        <v>31942.858032761942</v>
      </c>
      <c r="AR52" s="54">
        <f>AP52+R41</f>
        <v>8.5912000000000127E-2</v>
      </c>
      <c r="AS52" s="56">
        <f>AR52/100*AS44</f>
        <v>0</v>
      </c>
      <c r="AT52" s="54">
        <f>AR52+R41</f>
        <v>8.3485333333333467E-2</v>
      </c>
      <c r="AU52" s="56">
        <f>AT52/100*AU44</f>
        <v>0</v>
      </c>
      <c r="AV52" s="54">
        <f>AT52+R41</f>
        <v>8.1058666666666807E-2</v>
      </c>
      <c r="AW52" s="56">
        <f>AV52/100*AW44</f>
        <v>0</v>
      </c>
      <c r="AX52" s="54">
        <f>AV52+R41</f>
        <v>7.8632000000000146E-2</v>
      </c>
      <c r="AY52" s="56">
        <f>AX52/100*AY44</f>
        <v>0</v>
      </c>
      <c r="AZ52" s="54">
        <f>AX52+R41</f>
        <v>7.6205333333333486E-2</v>
      </c>
      <c r="BA52" s="56">
        <f>AZ52/100*BA44</f>
        <v>0</v>
      </c>
      <c r="BB52" s="54">
        <f>AZ52+R41</f>
        <v>7.3778666666666826E-2</v>
      </c>
      <c r="BC52" s="56">
        <f>BB52/100*BC44</f>
        <v>0</v>
      </c>
      <c r="BD52" s="50">
        <f t="shared" si="4"/>
        <v>588747.46121523855</v>
      </c>
    </row>
    <row r="53" spans="2:56" x14ac:dyDescent="0.2">
      <c r="E53" s="7"/>
      <c r="F53" s="66"/>
      <c r="G53" s="70"/>
      <c r="H53"/>
      <c r="I53" s="7"/>
      <c r="J53"/>
      <c r="K53" s="7"/>
      <c r="L53"/>
      <c r="M53" s="7"/>
      <c r="N53"/>
      <c r="P53"/>
      <c r="Q53" s="7"/>
      <c r="S53" s="7"/>
      <c r="U53" s="7"/>
      <c r="W53" s="7"/>
      <c r="Y53" s="7"/>
      <c r="AA53" s="7"/>
      <c r="AC53" s="7"/>
      <c r="AE53" s="7"/>
      <c r="AG53" s="7"/>
      <c r="AI53" s="7"/>
      <c r="AK53" s="7"/>
      <c r="AM53" s="7"/>
      <c r="AO53" s="7"/>
      <c r="AQ53" s="7"/>
      <c r="AS53" s="7"/>
      <c r="AU53" s="7"/>
      <c r="AW53" s="7"/>
      <c r="AY53" s="7"/>
      <c r="BA53" s="7"/>
      <c r="BC53" s="7"/>
      <c r="BD53" s="50"/>
    </row>
    <row r="54" spans="2:56" s="51" customFormat="1" x14ac:dyDescent="0.2">
      <c r="B54" s="50" t="s">
        <v>1728</v>
      </c>
      <c r="E54" s="56">
        <f t="shared" ref="E54" si="5">SUM(E47:E52)</f>
        <v>787417.81906171422</v>
      </c>
      <c r="F54" s="71"/>
      <c r="G54" s="72">
        <f t="shared" ref="G54" si="6">SUM(G47:G52)</f>
        <v>761522.07460457133</v>
      </c>
      <c r="I54" s="56">
        <f t="shared" ref="I54" si="7">SUM(I47:I52)</f>
        <v>0</v>
      </c>
      <c r="K54" s="56">
        <f t="shared" ref="K54" si="8">SUM(K47:K52)</f>
        <v>0</v>
      </c>
      <c r="M54" s="56">
        <f t="shared" ref="M54" si="9">SUM(M47:M52)</f>
        <v>0</v>
      </c>
      <c r="O54" s="56">
        <f>SUM(O47:O52)</f>
        <v>716646.27273942844</v>
      </c>
      <c r="P54" s="56"/>
      <c r="Q54" s="56">
        <f t="shared" ref="Q54" si="10">SUM(Q47:Q52)</f>
        <v>701038.87414733332</v>
      </c>
      <c r="R54" s="56"/>
      <c r="S54" s="56">
        <f t="shared" ref="S54:U54" si="11">SUM(S47:S52)</f>
        <v>700172.25781214284</v>
      </c>
      <c r="T54" s="56"/>
      <c r="U54" s="56">
        <f t="shared" si="11"/>
        <v>699065.91702304769</v>
      </c>
      <c r="V54" s="56"/>
      <c r="W54" s="56">
        <f t="shared" ref="W54:Y54" si="12">SUM(W47:W52)</f>
        <v>697713.07605214277</v>
      </c>
      <c r="X54" s="56"/>
      <c r="Y54" s="56">
        <f t="shared" si="12"/>
        <v>696107.31802928576</v>
      </c>
      <c r="Z54" s="56"/>
      <c r="AA54" s="56">
        <f t="shared" ref="AA54" si="13">SUM(AA47:AA52)</f>
        <v>694242.24831557146</v>
      </c>
      <c r="AB54" s="56"/>
      <c r="AC54" s="56">
        <f t="shared" ref="AC54" si="14">SUM(AC47:AC52)</f>
        <v>692111.19122366665</v>
      </c>
      <c r="AD54" s="56"/>
      <c r="AE54" s="56">
        <f t="shared" ref="AE54" si="15">SUM(AE47:AE52)</f>
        <v>689707.21780685708</v>
      </c>
      <c r="AF54" s="56"/>
      <c r="AG54" s="56">
        <f t="shared" ref="AG54" si="16">SUM(AG47:AG52)</f>
        <v>687024.05014023813</v>
      </c>
      <c r="AH54" s="56"/>
      <c r="AI54" s="56">
        <f t="shared" ref="AI54" si="17">SUM(AI47:AI52)</f>
        <v>684054.57271142863</v>
      </c>
      <c r="AJ54" s="56"/>
      <c r="AK54" s="56">
        <f t="shared" ref="AK54" si="18">SUM(AK47:AK52)</f>
        <v>680792.03998142853</v>
      </c>
      <c r="AL54" s="56"/>
      <c r="AM54" s="56">
        <f t="shared" ref="AM54" si="19">SUM(AM47:AM52)</f>
        <v>677229.77310495242</v>
      </c>
      <c r="AN54" s="56"/>
      <c r="AO54" s="56">
        <f t="shared" ref="AO54" si="20">SUM(AO47:AO52)</f>
        <v>655589.66533200012</v>
      </c>
      <c r="AP54" s="56"/>
      <c r="AQ54" s="56">
        <f t="shared" ref="AQ54" si="21">SUM(AQ47:AQ52)</f>
        <v>633114.42259047623</v>
      </c>
      <c r="AR54" s="56"/>
      <c r="AS54" s="56">
        <f t="shared" ref="AS54" si="22">SUM(AS47:AS52)</f>
        <v>0</v>
      </c>
      <c r="AT54" s="56"/>
      <c r="AU54" s="56">
        <f t="shared" ref="AU54" si="23">SUM(AU47:AU52)</f>
        <v>0</v>
      </c>
      <c r="AV54" s="56"/>
      <c r="AW54" s="56">
        <f t="shared" ref="AW54" si="24">SUM(AW47:AW52)</f>
        <v>0</v>
      </c>
      <c r="AX54" s="56"/>
      <c r="AY54" s="56">
        <f t="shared" ref="AY54:BA54" si="25">SUM(AY47:AY52)</f>
        <v>0</v>
      </c>
      <c r="AZ54" s="56"/>
      <c r="BA54" s="56">
        <f t="shared" si="25"/>
        <v>0</v>
      </c>
      <c r="BB54" s="56"/>
      <c r="BC54" s="56">
        <f t="shared" ref="BC54" si="26">SUM(BC47:BC52)</f>
        <v>0</v>
      </c>
      <c r="BD54" s="50">
        <f>SUM(E54,G54,I54,K54,M54,O54,Q54,S54,U54,W54,Y54,AA54,AC54,AE54,AG54,AI54,AK54,AM54,AO54,AQ54,AS54,AU54,AW54,AY54,BA54,BC54)</f>
        <v>11853548.790676286</v>
      </c>
    </row>
    <row r="55" spans="2:56" x14ac:dyDescent="0.2">
      <c r="F55" s="73"/>
      <c r="G55" s="67"/>
    </row>
    <row r="56" spans="2:56" x14ac:dyDescent="0.2">
      <c r="F56" s="76" t="s">
        <v>1729</v>
      </c>
      <c r="G56" s="74">
        <f>G54*15</f>
        <v>11422831.11906857</v>
      </c>
    </row>
    <row r="57" spans="2:56" x14ac:dyDescent="0.2">
      <c r="F57" s="76" t="s">
        <v>1729</v>
      </c>
      <c r="G57" s="74">
        <f>G48*15</f>
        <v>3130777.9285714282</v>
      </c>
    </row>
    <row r="58" spans="2:56" ht="16" thickBot="1" x14ac:dyDescent="0.25">
      <c r="F58" s="77" t="s">
        <v>1729</v>
      </c>
      <c r="G58" s="75">
        <f>G49*15</f>
        <v>5631445.6045714281</v>
      </c>
    </row>
  </sheetData>
  <dataValidations disablePrompts="1" count="2">
    <dataValidation type="list" allowBlank="1" showInputMessage="1" showErrorMessage="1" sqref="B47" xr:uid="{894A9A65-3CD8-4E6C-8A78-BC2DE6A537F8}">
      <formula1>$C$8:$C$11</formula1>
    </dataValidation>
    <dataValidation type="list" allowBlank="1" showInputMessage="1" showErrorMessage="1" sqref="B49" xr:uid="{EFE11078-99D9-4E0A-8925-2DDF8C93EBA1}">
      <formula1>$C$14:$C$35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2023HTCApp</vt:lpstr>
      <vt:lpstr>Dropdowns</vt:lpstr>
      <vt:lpstr>TaxEx</vt:lpstr>
      <vt:lpstr>'2023HTCApp'!Print_Area</vt:lpstr>
    </vt:vector>
  </TitlesOfParts>
  <Company>City of Fort Worth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Leah</dc:creator>
  <cp:lastModifiedBy>Microsoft Office User</cp:lastModifiedBy>
  <cp:lastPrinted>2022-11-30T18:07:05Z</cp:lastPrinted>
  <dcterms:created xsi:type="dcterms:W3CDTF">2021-11-05T17:06:41Z</dcterms:created>
  <dcterms:modified xsi:type="dcterms:W3CDTF">2022-12-01T15:45:07Z</dcterms:modified>
</cp:coreProperties>
</file>